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61" yWindow="120" windowWidth="9420" windowHeight="5565" activeTab="5"/>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'klse-bs'!$A$1:$E$61</definedName>
    <definedName name="_xlnm.Print_Area" localSheetId="4">'klse-note'!$A$1:$I$247</definedName>
    <definedName name="_xlnm.Print_Area" localSheetId="0">'klse-p&amp;l'!$A$1:$J$53</definedName>
    <definedName name="_xlnm.Print_Area" localSheetId="3">'klse-sce'!$A$1:$K$34</definedName>
    <definedName name="_xlnm.Print_Titles" localSheetId="4">'klse-note'!$1:$5</definedName>
  </definedNames>
  <calcPr fullCalcOnLoad="1"/>
</workbook>
</file>

<file path=xl/sharedStrings.xml><?xml version="1.0" encoding="utf-8"?>
<sst xmlns="http://schemas.openxmlformats.org/spreadsheetml/2006/main" count="335" uniqueCount="249">
  <si>
    <t>Distribution of cash to minority shareholders</t>
  </si>
  <si>
    <t>No. of</t>
  </si>
  <si>
    <t>bought back</t>
  </si>
  <si>
    <t xml:space="preserve">Lowest </t>
  </si>
  <si>
    <t>Highest</t>
  </si>
  <si>
    <t xml:space="preserve">Average </t>
  </si>
  <si>
    <t>Consideration</t>
  </si>
  <si>
    <t>(including</t>
  </si>
  <si>
    <t>transaction cost)</t>
  </si>
  <si>
    <t>Month</t>
  </si>
  <si>
    <t>shares</t>
  </si>
  <si>
    <t>paid</t>
  </si>
  <si>
    <t>30.09.2005</t>
  </si>
  <si>
    <t>The total number of shares held as treasury shares as at 30 September 2005 was 4,778,000 at a total cost of RM2,343,461.59.  The shares purchased are being held as treasury shares in accordance with the provision of Section 67A of the Companies Act,1965. None of the treasury shares held were sold or cancelled during the quarter under review and the financial year to date.</t>
  </si>
  <si>
    <t>Dividend paid to shareholders</t>
  </si>
  <si>
    <t>Dividend paid to minority shareholders</t>
  </si>
  <si>
    <t>Seasonality or Cyclicality of Operations</t>
  </si>
  <si>
    <t>Current Year Prospects</t>
  </si>
  <si>
    <t>Changes in Share Capital</t>
  </si>
  <si>
    <t xml:space="preserve">Secured </t>
  </si>
  <si>
    <t xml:space="preserve">Unsecured </t>
  </si>
  <si>
    <t>RM</t>
  </si>
  <si>
    <t>Minority interest</t>
  </si>
  <si>
    <t>Share capital</t>
  </si>
  <si>
    <t>Treasury Shares</t>
  </si>
  <si>
    <t>Purchase of treasury shares</t>
  </si>
  <si>
    <t>Shareholders' funds</t>
  </si>
  <si>
    <t>(a)</t>
  </si>
  <si>
    <t>(b)</t>
  </si>
  <si>
    <t>Dividend</t>
  </si>
  <si>
    <t>Retained Profit</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</si>
  <si>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</si>
  <si>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</si>
  <si>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</si>
  <si>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</si>
  <si>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</si>
  <si>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</si>
  <si>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</si>
  <si>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</si>
  <si>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</si>
  <si>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</si>
  <si>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</si>
  <si>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</si>
  <si>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</si>
  <si>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</si>
  <si>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</si>
  <si>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</si>
  <si>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</si>
  <si>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</si>
  <si>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</si>
  <si>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</si>
  <si>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</si>
  <si>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Shares</t>
  </si>
  <si>
    <t>price</t>
  </si>
  <si>
    <t>Treasury</t>
  </si>
  <si>
    <t>Property development-in-progress</t>
  </si>
  <si>
    <t>Amount due from customers for contract work</t>
  </si>
  <si>
    <t>Amount due to customers for contract work</t>
  </si>
  <si>
    <t>Interest expense</t>
  </si>
  <si>
    <t>Interest income</t>
  </si>
  <si>
    <t>Balance at 1.1.2005 (Restated)</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</si>
  <si>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</si>
  <si>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</si>
  <si>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</si>
  <si>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</si>
  <si>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</si>
  <si>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</si>
  <si>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</si>
  <si>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</si>
  <si>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</si>
  <si>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</si>
  <si>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Prior Year Adjustment</t>
  </si>
  <si>
    <t>Share of profit from an associated company</t>
  </si>
  <si>
    <t>Balance at 1.1.2005</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</si>
  <si>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</si>
  <si>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</si>
  <si>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</si>
  <si>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</si>
  <si>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</si>
  <si>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</si>
  <si>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</si>
  <si>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</si>
  <si>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</si>
  <si>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</si>
  <si>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</si>
  <si>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</si>
  <si>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</si>
  <si>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Performance guarantees extended to</t>
  </si>
  <si>
    <t>credit facilities granted to subsidiary companies</t>
  </si>
  <si>
    <t>There are no contingent assets as at end of the previous financial year and 30 September 2005.</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</si>
  <si>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</si>
  <si>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</si>
  <si>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</si>
  <si>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</si>
  <si>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</si>
  <si>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</si>
  <si>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</si>
  <si>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</si>
  <si>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There is no pending material litigation for the current financial period.</t>
  </si>
  <si>
    <t xml:space="preserve">Corporate Guarantee relating to </t>
  </si>
  <si>
    <t>-</t>
  </si>
  <si>
    <t>a third party (Project related)</t>
  </si>
  <si>
    <t>Health care</t>
  </si>
  <si>
    <t>Profit after taxation</t>
  </si>
  <si>
    <t>Net profit for the year</t>
  </si>
  <si>
    <t>Total disposals/ sale proceeds</t>
  </si>
  <si>
    <t>Total Profit/ (Loss) on Disposal</t>
  </si>
  <si>
    <t>Material Event Subsequent to End of the Financial Period</t>
  </si>
  <si>
    <t>Earnings Per Share</t>
  </si>
  <si>
    <t>Financial</t>
  </si>
  <si>
    <t>Year-To-Date</t>
  </si>
  <si>
    <t>Fully diluted (sen)</t>
  </si>
  <si>
    <t>Basic(sen)</t>
  </si>
  <si>
    <t>Balance at 1.1.2004</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</si>
  <si>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</si>
  <si>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</si>
  <si>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</si>
  <si>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</si>
  <si>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</si>
  <si>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</si>
  <si>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</si>
  <si>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</si>
  <si>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</si>
  <si>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Cash and bank balances</t>
  </si>
  <si>
    <t>Bank overdrafts</t>
  </si>
  <si>
    <t>Dividend received</t>
  </si>
  <si>
    <t>Less: Treasury shares held ('000)</t>
  </si>
  <si>
    <t>There are no material financial instruments with off balance sheet risk as at the date of issue of this quarterly report.</t>
  </si>
  <si>
    <t>Deposits placed as bank guarantee</t>
  </si>
  <si>
    <t>Details of segmental analysis for the financial year ended 30 September 2005 are as follows:</t>
  </si>
  <si>
    <t>INTERIM FINANCIAL REPORT FOR THE PERIOD ENDED 30 SEPTEMBER 2005</t>
  </si>
  <si>
    <t>Balance at 30.09.2005</t>
  </si>
  <si>
    <t xml:space="preserve">                                                                                                                                    </t>
  </si>
  <si>
    <t>31 December 2004</t>
  </si>
  <si>
    <t>The changes in the Group's contingent liabilities are as follows:</t>
  </si>
  <si>
    <t>Financial Year</t>
  </si>
  <si>
    <t>Previous</t>
  </si>
  <si>
    <t>Financial year ended 30.09.2005</t>
  </si>
  <si>
    <t>Financial year ended 30.09.2004</t>
  </si>
  <si>
    <t>Balance at 30.09.2004</t>
  </si>
  <si>
    <t>Proposed dividend for the year ended 31.12.2003</t>
  </si>
  <si>
    <t>There were no dividend paid in the current quarter ended 30 September 2005.</t>
  </si>
  <si>
    <t>There is no material event subsequent to the financial period ended 30 September 2005.</t>
  </si>
  <si>
    <t>30 September 2005</t>
  </si>
  <si>
    <t>Total investment of the Group in quoted securities as at 30 September 2005 are as follows:</t>
  </si>
  <si>
    <t>Dividend received from associated company</t>
  </si>
  <si>
    <t>Others</t>
  </si>
  <si>
    <t>31.12.2004</t>
  </si>
  <si>
    <t>30.09.2004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</si>
  <si>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</si>
  <si>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</si>
  <si>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</si>
  <si>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</si>
  <si>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</si>
  <si>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</si>
  <si>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</si>
  <si>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</si>
  <si>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</si>
  <si>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There was no corporate proposal announced as at the date of issue of this quarterly report.</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</si>
  <si>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</si>
  <si>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</si>
  <si>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</si>
  <si>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</si>
  <si>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</si>
  <si>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</si>
  <si>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</si>
  <si>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</si>
  <si>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</si>
  <si>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</si>
  <si>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</si>
  <si>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</si>
  <si>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</si>
  <si>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</si>
  <si>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</si>
  <si>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</si>
  <si>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</si>
  <si>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</si>
  <si>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</si>
  <si>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</si>
  <si>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</si>
  <si>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</si>
  <si>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</si>
  <si>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</si>
  <si>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</si>
  <si>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</si>
  <si>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</si>
  <si>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</si>
  <si>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</si>
  <si>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</si>
  <si>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</si>
  <si>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</si>
  <si>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</si>
  <si>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</si>
  <si>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</si>
  <si>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</si>
  <si>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</si>
  <si>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</si>
  <si>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</si>
  <si>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</si>
  <si>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</si>
  <si>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</si>
  <si>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</si>
  <si>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</si>
  <si>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</si>
  <si>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</si>
  <si>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</si>
  <si>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</si>
  <si>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</si>
  <si>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</si>
  <si>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UNAUDITED</t>
  </si>
  <si>
    <t>AUDITED</t>
  </si>
  <si>
    <t>Cash generated from/(used in) operating activities</t>
  </si>
  <si>
    <t>Net cash generated from financing activities</t>
  </si>
  <si>
    <t>Adjustments for:</t>
  </si>
  <si>
    <t>of ordinary shares in issue for</t>
  </si>
  <si>
    <t>diluted earnings per share ('000)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</si>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</sst>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mm/dd/yy"/>
    <numFmt numFmtId="176" formatCode="_(* #,##0.00000_);_(* \(#,##0.00000\);_(* &quot;-&quot;??_);_(@_)"/>
    <numFmt numFmtId="177" formatCode="0.0000"/>
    <numFmt numFmtId="178" formatCode="#,##0.000000_);\(#,##0.000000\)"/>
    <numFmt numFmtId="179" formatCode="#,##0.00000000000_);\(#,##0.00000000000\)"/>
    <numFmt numFmtId="180" formatCode="_(* #,##0.000_);_(* \(#,##0.000\);_(* &quot;-&quot;??_);_(@_)"/>
    <numFmt numFmtId="181" formatCode="_(* #,##0.00000000_);_(* \(#,##0.00000000\);_(* &quot;-&quot;??_);_(@_)"/>
    <numFmt numFmtId="182" formatCode="_(* #,##0.000000000_);_(* \(#,##0.000000000\);_(* &quot;-&quot;??_);_(@_)"/>
    <numFmt numFmtId="183" formatCode="#,##0.00000000_);\(#,##0.00000000\)"/>
    <numFmt numFmtId="184" formatCode="_(* #,##0.0_);_(* \(#,##0.0\);_(* &quot;-&quot;??_);_(@_)"/>
    <numFmt numFmtId="185" formatCode="0.0"/>
    <numFmt numFmtId="186" formatCode="_(* #,##0.000000_);_(* \(#,##0.000000\);_(* &quot;-&quot;??_);_(@_)"/>
    <numFmt numFmtId="187" formatCode="#,##0.0;[Red]\(#,##0.0\)"/>
    <numFmt numFmtId="188" formatCode="#,##0.000;[Red]\(#,##0.000\)"/>
    <numFmt numFmtId="189" formatCode="#,##0.0000;[Red]\(#,##0.0000\)"/>
    <numFmt numFmtId="190" formatCode="_(* #,##0.0000_);_(* \(#,##0.0000\);_(* &quot;-&quot;????_);_(@_)"/>
    <numFmt numFmtId="191" formatCode="_(* #,##0.0000000_);_(* \(#,##0.0000000\);_(* &quot;-&quot;???????_);_(@_)"/>
    <numFmt numFmtId="192" formatCode="_(* #,##0.0000000_);_(* \(#,##0.0000000\);_(* &quot;-&quot;??_);_(@_)"/>
    <numFmt numFmtId="193" formatCode="#,##0.000;\(#,##0.000\)"/>
    <numFmt numFmtId="194" formatCode="#,##0.0000;\(#,##0.0000\)"/>
    <numFmt numFmtId="195" formatCode="_(* #,##0.0_);_(* \(#,##0.0\);_(* &quot;-&quot;?_);_(@_)"/>
    <numFmt numFmtId="196" formatCode="#,##0.0;\(#,##0.0\)"/>
    <numFmt numFmtId="197" formatCode="#,##0.000_);\(#,##0.000\)"/>
    <numFmt numFmtId="198" formatCode="#,##0.0000_);\(#,##0.0000\)"/>
  </numFmts>
  <fonts count="20">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b/>
      <sz val="10"/>
      <color indexed="22"/>
      <name val="Tahoma"/>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43" fontId="7" fillId="0" borderId="0" xfId="15" applyFont="1" applyAlignment="1">
      <alignment/>
    </xf>
    <xf numFmtId="166" fontId="7" fillId="0" borderId="0" xfId="15" applyNumberFormat="1" applyFont="1" applyAlignment="1">
      <alignment horizontal="center"/>
    </xf>
    <xf numFmtId="174" fontId="7" fillId="0" borderId="0" xfId="15" applyNumberFormat="1" applyFont="1" applyAlignment="1">
      <alignment/>
    </xf>
    <xf numFmtId="166" fontId="7" fillId="0" borderId="0" xfId="15" applyNumberFormat="1" applyFont="1" applyAlignment="1">
      <alignment/>
    </xf>
    <xf numFmtId="166" fontId="7" fillId="0" borderId="0" xfId="15" applyNumberFormat="1" applyFont="1" applyBorder="1" applyAlignment="1">
      <alignment/>
    </xf>
    <xf numFmtId="166" fontId="7" fillId="0" borderId="0" xfId="15" applyNumberFormat="1" applyFont="1" applyBorder="1" applyAlignment="1">
      <alignment horizontal="right"/>
    </xf>
    <xf numFmtId="0" fontId="7" fillId="0" borderId="0" xfId="0" applyFont="1" applyAlignment="1">
      <alignment horizontal="center"/>
    </xf>
    <xf numFmtId="43" fontId="7" fillId="0" borderId="0" xfId="15" applyFont="1" applyAlignment="1">
      <alignment horizontal="center"/>
    </xf>
    <xf numFmtId="43" fontId="7" fillId="0" borderId="0" xfId="15" applyFont="1" applyBorder="1" applyAlignment="1">
      <alignment/>
    </xf>
    <xf numFmtId="43" fontId="7" fillId="0" borderId="0" xfId="15" applyFont="1" applyFill="1" applyAlignment="1">
      <alignment/>
    </xf>
    <xf numFmtId="0" fontId="6" fillId="0" borderId="0" xfId="0" applyFont="1" applyAlignment="1">
      <alignment/>
    </xf>
    <xf numFmtId="0" fontId="7" fillId="0" borderId="0" xfId="0" applyFont="1" applyAlignment="1">
      <alignment/>
    </xf>
    <xf numFmtId="166" fontId="6" fillId="0" borderId="0" xfId="15" applyNumberFormat="1" applyFont="1" applyAlignment="1">
      <alignment/>
    </xf>
    <xf numFmtId="166"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66" fontId="6" fillId="0" borderId="0" xfId="15" applyNumberFormat="1" applyFont="1" applyAlignment="1">
      <alignment horizontal="center"/>
    </xf>
    <xf numFmtId="166" fontId="7" fillId="0" borderId="0" xfId="15" applyNumberFormat="1" applyFont="1" applyFill="1" applyBorder="1" applyAlignment="1">
      <alignment/>
    </xf>
    <xf numFmtId="0" fontId="7" fillId="0" borderId="0" xfId="0" applyFont="1" applyFill="1" applyAlignment="1">
      <alignment/>
    </xf>
    <xf numFmtId="166" fontId="7" fillId="0" borderId="0" xfId="0" applyNumberFormat="1" applyFont="1" applyFill="1" applyAlignment="1">
      <alignment/>
    </xf>
    <xf numFmtId="166"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66" fontId="7" fillId="0" borderId="0" xfId="0" applyNumberFormat="1" applyFont="1" applyBorder="1" applyAlignment="1">
      <alignment/>
    </xf>
    <xf numFmtId="166" fontId="7" fillId="0" borderId="1" xfId="15" applyNumberFormat="1" applyFont="1" applyBorder="1" applyAlignment="1">
      <alignment/>
    </xf>
    <xf numFmtId="166"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66" fontId="6" fillId="0" borderId="2" xfId="15" applyNumberFormat="1" applyFont="1" applyBorder="1" applyAlignment="1">
      <alignment horizontal="right"/>
    </xf>
    <xf numFmtId="0" fontId="6" fillId="0" borderId="0" xfId="0" applyFont="1" applyBorder="1" applyAlignment="1">
      <alignment horizontal="right"/>
    </xf>
    <xf numFmtId="166" fontId="6" fillId="0" borderId="0" xfId="15" applyNumberFormat="1" applyFont="1" applyBorder="1" applyAlignment="1">
      <alignment horizontal="right"/>
    </xf>
    <xf numFmtId="0" fontId="7" fillId="0" borderId="3" xfId="0" applyFont="1" applyBorder="1" applyAlignment="1">
      <alignment/>
    </xf>
    <xf numFmtId="0" fontId="7" fillId="0" borderId="0" xfId="0" applyFont="1" applyFill="1" applyAlignment="1">
      <alignment horizontal="justify" vertical="top" wrapText="1"/>
    </xf>
    <xf numFmtId="0" fontId="12" fillId="0" borderId="0" xfId="0" applyFont="1" applyAlignment="1">
      <alignment/>
    </xf>
    <xf numFmtId="166" fontId="6" fillId="0" borderId="0" xfId="15" applyNumberFormat="1" applyFont="1" applyAlignment="1">
      <alignment horizontal="right"/>
    </xf>
    <xf numFmtId="0" fontId="7" fillId="0" borderId="4" xfId="0" applyFont="1" applyBorder="1" applyAlignment="1">
      <alignment/>
    </xf>
    <xf numFmtId="166" fontId="7" fillId="0" borderId="0" xfId="15"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166" fontId="7" fillId="0" borderId="0" xfId="15"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4" fontId="7" fillId="0" borderId="0" xfId="0" applyNumberFormat="1" applyFont="1" applyBorder="1" applyAlignment="1">
      <alignment horizontal="right"/>
    </xf>
    <xf numFmtId="166"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74" fontId="7" fillId="0" borderId="0" xfId="15" applyNumberFormat="1" applyFont="1" applyBorder="1" applyAlignment="1">
      <alignment horizontal="right"/>
    </xf>
    <xf numFmtId="166"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5"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65" fontId="7" fillId="0" borderId="0" xfId="15" applyNumberFormat="1" applyFont="1" applyAlignment="1">
      <alignment horizontal="right"/>
    </xf>
    <xf numFmtId="41" fontId="7" fillId="0" borderId="0" xfId="0" applyNumberFormat="1" applyFont="1" applyBorder="1" applyAlignment="1">
      <alignment horizontal="right"/>
    </xf>
    <xf numFmtId="174" fontId="7" fillId="0" borderId="0" xfId="0" applyNumberFormat="1" applyFont="1" applyFill="1" applyAlignment="1">
      <alignment horizontal="right"/>
    </xf>
    <xf numFmtId="174" fontId="7" fillId="0" borderId="0" xfId="15" applyNumberFormat="1" applyFont="1" applyFill="1" applyAlignment="1">
      <alignment horizontal="right"/>
    </xf>
    <xf numFmtId="174"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3"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3" xfId="15" applyNumberFormat="1" applyFont="1" applyBorder="1" applyAlignment="1">
      <alignment horizontal="right"/>
    </xf>
    <xf numFmtId="37" fontId="7" fillId="0" borderId="6" xfId="15" applyNumberFormat="1" applyFont="1" applyBorder="1" applyAlignment="1">
      <alignment horizontal="right"/>
    </xf>
    <xf numFmtId="37" fontId="17" fillId="0" borderId="3" xfId="15" applyNumberFormat="1" applyFont="1" applyBorder="1" applyAlignment="1">
      <alignment horizontal="right"/>
    </xf>
    <xf numFmtId="39" fontId="6" fillId="0" borderId="3"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3"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74" fontId="6" fillId="0" borderId="0" xfId="15" applyNumberFormat="1" applyFont="1" applyBorder="1" applyAlignment="1">
      <alignment horizontal="right"/>
    </xf>
    <xf numFmtId="0" fontId="18" fillId="0" borderId="0" xfId="0" applyFont="1" applyBorder="1" applyAlignment="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66" fontId="7" fillId="0" borderId="4" xfId="15" applyNumberFormat="1" applyFont="1" applyFill="1" applyBorder="1" applyAlignment="1">
      <alignment horizontal="right"/>
    </xf>
    <xf numFmtId="166" fontId="7" fillId="0" borderId="4" xfId="15" applyNumberFormat="1" applyFont="1" applyBorder="1" applyAlignment="1">
      <alignment horizontal="right"/>
    </xf>
    <xf numFmtId="166" fontId="7" fillId="0" borderId="9" xfId="15" applyNumberFormat="1" applyFont="1" applyBorder="1" applyAlignment="1">
      <alignment horizontal="right"/>
    </xf>
    <xf numFmtId="166" fontId="7" fillId="0" borderId="2" xfId="15" applyNumberFormat="1" applyFont="1" applyBorder="1" applyAlignment="1">
      <alignment horizontal="right"/>
    </xf>
    <xf numFmtId="166" fontId="6" fillId="0" borderId="4" xfId="15" applyNumberFormat="1" applyFont="1" applyFill="1" applyBorder="1" applyAlignment="1">
      <alignment horizontal="right"/>
    </xf>
    <xf numFmtId="166" fontId="6" fillId="0" borderId="4" xfId="15" applyNumberFormat="1" applyFont="1" applyBorder="1" applyAlignment="1">
      <alignment horizontal="right"/>
    </xf>
    <xf numFmtId="166" fontId="6" fillId="0" borderId="9" xfId="15" applyNumberFormat="1" applyFont="1" applyBorder="1" applyAlignment="1">
      <alignment horizontal="right"/>
    </xf>
    <xf numFmtId="165" fontId="6" fillId="0" borderId="0" xfId="15" applyNumberFormat="1" applyFont="1" applyAlignment="1">
      <alignment horizontal="right"/>
    </xf>
    <xf numFmtId="166" fontId="6" fillId="0" borderId="10" xfId="15" applyNumberFormat="1" applyFont="1" applyBorder="1" applyAlignment="1">
      <alignment horizontal="right"/>
    </xf>
    <xf numFmtId="166" fontId="7" fillId="0" borderId="10" xfId="15" applyNumberFormat="1" applyFont="1" applyBorder="1" applyAlignment="1">
      <alignment horizontal="right"/>
    </xf>
    <xf numFmtId="166" fontId="6" fillId="0" borderId="0" xfId="15" applyNumberFormat="1" applyFont="1" applyFill="1" applyBorder="1" applyAlignment="1">
      <alignment horizontal="right"/>
    </xf>
    <xf numFmtId="174" fontId="7" fillId="0" borderId="1" xfId="15" applyNumberFormat="1" applyFont="1" applyBorder="1" applyAlignment="1">
      <alignment horizontal="right"/>
    </xf>
    <xf numFmtId="39" fontId="7" fillId="0" borderId="4" xfId="0" applyNumberFormat="1" applyFont="1" applyBorder="1" applyAlignment="1">
      <alignment horizontal="right"/>
    </xf>
    <xf numFmtId="174" fontId="6" fillId="0" borderId="3" xfId="15" applyNumberFormat="1" applyFont="1" applyBorder="1" applyAlignment="1">
      <alignment horizontal="right"/>
    </xf>
    <xf numFmtId="174" fontId="7" fillId="0" borderId="6" xfId="15" applyNumberFormat="1" applyFont="1" applyBorder="1" applyAlignment="1">
      <alignment horizontal="right"/>
    </xf>
    <xf numFmtId="174" fontId="6" fillId="0" borderId="7" xfId="15" applyNumberFormat="1" applyFont="1" applyBorder="1" applyAlignment="1">
      <alignment horizontal="right"/>
    </xf>
    <xf numFmtId="174" fontId="7" fillId="0" borderId="8" xfId="15" applyNumberFormat="1" applyFont="1" applyBorder="1" applyAlignment="1">
      <alignment horizontal="right"/>
    </xf>
    <xf numFmtId="43" fontId="7" fillId="0" borderId="0" xfId="15" applyNumberFormat="1" applyFont="1" applyAlignment="1">
      <alignment/>
    </xf>
    <xf numFmtId="174" fontId="17" fillId="0" borderId="3" xfId="15" applyNumberFormat="1" applyFont="1" applyBorder="1" applyAlignment="1">
      <alignment horizontal="right"/>
    </xf>
    <xf numFmtId="174" fontId="13" fillId="0" borderId="6" xfId="15" applyNumberFormat="1" applyFont="1" applyBorder="1" applyAlignment="1">
      <alignment horizontal="right"/>
    </xf>
    <xf numFmtId="174" fontId="7" fillId="0" borderId="0" xfId="0" applyNumberFormat="1" applyFont="1" applyAlignment="1">
      <alignment/>
    </xf>
    <xf numFmtId="174" fontId="6" fillId="0" borderId="3" xfId="0" applyNumberFormat="1" applyFont="1" applyBorder="1" applyAlignment="1">
      <alignment horizontal="right"/>
    </xf>
    <xf numFmtId="174" fontId="7" fillId="0" borderId="6" xfId="0" applyNumberFormat="1" applyFont="1" applyBorder="1" applyAlignment="1">
      <alignment horizontal="right"/>
    </xf>
    <xf numFmtId="174" fontId="7" fillId="0" borderId="11" xfId="15" applyNumberFormat="1" applyFont="1" applyBorder="1" applyAlignment="1">
      <alignment horizontal="right"/>
    </xf>
    <xf numFmtId="174" fontId="7" fillId="0" borderId="0" xfId="0" applyNumberFormat="1" applyFont="1" applyBorder="1" applyAlignment="1">
      <alignment/>
    </xf>
    <xf numFmtId="174" fontId="6" fillId="0" borderId="12" xfId="15" applyNumberFormat="1" applyFont="1" applyBorder="1" applyAlignment="1">
      <alignment horizontal="right"/>
    </xf>
    <xf numFmtId="174" fontId="6" fillId="0" borderId="1" xfId="15" applyNumberFormat="1" applyFont="1" applyBorder="1" applyAlignment="1">
      <alignment horizontal="right"/>
    </xf>
    <xf numFmtId="174" fontId="6" fillId="0" borderId="0" xfId="15" applyNumberFormat="1" applyFont="1" applyFill="1" applyBorder="1" applyAlignment="1">
      <alignment horizontal="right"/>
    </xf>
    <xf numFmtId="174" fontId="6" fillId="0" borderId="13" xfId="15" applyNumberFormat="1" applyFont="1" applyBorder="1" applyAlignment="1">
      <alignment horizontal="right"/>
    </xf>
    <xf numFmtId="166" fontId="7" fillId="0" borderId="14" xfId="15" applyNumberFormat="1" applyFont="1" applyBorder="1" applyAlignment="1">
      <alignment/>
    </xf>
    <xf numFmtId="43" fontId="7" fillId="0" borderId="9" xfId="15" applyFont="1" applyBorder="1" applyAlignment="1">
      <alignment horizontal="right"/>
    </xf>
    <xf numFmtId="43" fontId="6" fillId="0" borderId="9"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74" fontId="6" fillId="0" borderId="15" xfId="15" applyNumberFormat="1" applyFont="1" applyBorder="1" applyAlignment="1">
      <alignment horizontal="right"/>
    </xf>
    <xf numFmtId="165" fontId="7" fillId="0" borderId="0" xfId="0" applyNumberFormat="1" applyFont="1" applyAlignment="1">
      <alignment/>
    </xf>
    <xf numFmtId="43" fontId="6" fillId="0" borderId="0" xfId="15" applyFont="1" applyAlignment="1">
      <alignment horizontal="righ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66" fontId="6" fillId="0" borderId="0" xfId="15" applyNumberFormat="1" applyFont="1" applyFill="1" applyBorder="1" applyAlignment="1">
      <alignment/>
    </xf>
    <xf numFmtId="0" fontId="7" fillId="0" borderId="0" xfId="0" applyFont="1" applyFill="1" applyAlignment="1">
      <alignment horizontal="center"/>
    </xf>
    <xf numFmtId="166"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2" fontId="7" fillId="0" borderId="0" xfId="15" applyNumberFormat="1" applyFont="1" applyFill="1" applyBorder="1" applyAlignment="1">
      <alignment/>
    </xf>
    <xf numFmtId="172" fontId="6" fillId="0" borderId="0" xfId="15" applyNumberFormat="1" applyFont="1" applyFill="1" applyAlignment="1" quotePrefix="1">
      <alignment horizontal="right"/>
    </xf>
    <xf numFmtId="0" fontId="6" fillId="0" borderId="0" xfId="0" applyFont="1" applyFill="1" applyAlignment="1">
      <alignment horizontal="center"/>
    </xf>
    <xf numFmtId="172" fontId="7" fillId="0" borderId="0" xfId="15" applyNumberFormat="1" applyFont="1" applyFill="1" applyAlignment="1">
      <alignment/>
    </xf>
    <xf numFmtId="0" fontId="8" fillId="0" borderId="0" xfId="0" applyFont="1" applyFill="1" applyAlignment="1">
      <alignment horizontal="justify" vertical="top" wrapText="1"/>
    </xf>
    <xf numFmtId="172" fontId="7" fillId="0" borderId="0" xfId="0" applyNumberFormat="1" applyFont="1" applyFill="1" applyAlignment="1">
      <alignment/>
    </xf>
    <xf numFmtId="174" fontId="6" fillId="0" borderId="6" xfId="0" applyNumberFormat="1" applyFont="1" applyFill="1" applyBorder="1" applyAlignment="1">
      <alignment horizontal="right"/>
    </xf>
    <xf numFmtId="174" fontId="13" fillId="0" borderId="11"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74" fontId="7" fillId="0" borderId="15" xfId="15" applyNumberFormat="1" applyFont="1" applyBorder="1" applyAlignment="1">
      <alignment horizontal="right"/>
    </xf>
    <xf numFmtId="10" fontId="6" fillId="0" borderId="3" xfId="21" applyNumberFormat="1" applyFont="1" applyBorder="1" applyAlignment="1">
      <alignment horizontal="right"/>
    </xf>
    <xf numFmtId="174" fontId="6" fillId="0" borderId="16" xfId="15" applyNumberFormat="1" applyFont="1" applyBorder="1" applyAlignment="1">
      <alignment horizontal="right"/>
    </xf>
    <xf numFmtId="166" fontId="7" fillId="0" borderId="0" xfId="15" applyNumberFormat="1" applyFont="1" applyFill="1" applyBorder="1" applyAlignment="1">
      <alignment horizontal="right"/>
    </xf>
    <xf numFmtId="174" fontId="7" fillId="0" borderId="12" xfId="15" applyNumberFormat="1" applyFont="1" applyBorder="1" applyAlignment="1">
      <alignment horizontal="right"/>
    </xf>
    <xf numFmtId="174" fontId="7" fillId="0" borderId="0" xfId="15" applyNumberFormat="1" applyFont="1" applyFill="1" applyBorder="1" applyAlignment="1">
      <alignment horizontal="right"/>
    </xf>
    <xf numFmtId="174" fontId="7" fillId="0" borderId="13" xfId="15" applyNumberFormat="1" applyFont="1" applyBorder="1" applyAlignment="1">
      <alignment horizontal="right"/>
    </xf>
    <xf numFmtId="0" fontId="6" fillId="0" borderId="2" xfId="0" applyNumberFormat="1" applyFont="1" applyBorder="1" applyAlignment="1">
      <alignment horizontal="right"/>
    </xf>
    <xf numFmtId="0" fontId="6" fillId="0" borderId="4" xfId="0" applyNumberFormat="1" applyFont="1" applyFill="1" applyBorder="1" applyAlignment="1">
      <alignment horizontal="right"/>
    </xf>
    <xf numFmtId="0" fontId="6" fillId="0" borderId="9"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6" fillId="0" borderId="17" xfId="0" applyFont="1" applyFill="1" applyBorder="1" applyAlignment="1">
      <alignment horizontal="center"/>
    </xf>
    <xf numFmtId="0" fontId="12" fillId="0" borderId="0" xfId="0" applyFont="1" applyFill="1" applyAlignment="1">
      <alignment/>
    </xf>
    <xf numFmtId="172" fontId="12" fillId="0" borderId="0" xfId="15" applyNumberFormat="1" applyFont="1" applyFill="1" applyBorder="1" applyAlignment="1">
      <alignment/>
    </xf>
    <xf numFmtId="37" fontId="6" fillId="0" borderId="0" xfId="0" applyNumberFormat="1" applyFont="1" applyFill="1" applyBorder="1" applyAlignment="1">
      <alignment horizontal="right"/>
    </xf>
    <xf numFmtId="166" fontId="7" fillId="0" borderId="5" xfId="15" applyNumberFormat="1" applyFont="1" applyFill="1" applyBorder="1" applyAlignment="1">
      <alignment/>
    </xf>
    <xf numFmtId="166" fontId="7" fillId="0" borderId="0" xfId="15" applyNumberFormat="1" applyFont="1" applyFill="1" applyAlignment="1" quotePrefix="1">
      <alignment/>
    </xf>
    <xf numFmtId="172" fontId="6" fillId="0" borderId="0" xfId="15" applyNumberFormat="1" applyFont="1" applyFill="1" applyAlignment="1">
      <alignment horizontal="right"/>
    </xf>
    <xf numFmtId="172" fontId="7" fillId="0" borderId="15" xfId="15" applyNumberFormat="1" applyFont="1" applyFill="1" applyBorder="1" applyAlignment="1">
      <alignment/>
    </xf>
    <xf numFmtId="0" fontId="6" fillId="0" borderId="0" xfId="0" applyFont="1" applyFill="1" applyAlignment="1">
      <alignment vertical="top"/>
    </xf>
    <xf numFmtId="166" fontId="6" fillId="0" borderId="0" xfId="15" applyNumberFormat="1" applyFont="1" applyFill="1" applyAlignment="1">
      <alignment horizontal="right"/>
    </xf>
    <xf numFmtId="172" fontId="6" fillId="0" borderId="0" xfId="15" applyNumberFormat="1" applyFont="1" applyFill="1" applyAlignment="1">
      <alignment horizontal="center"/>
    </xf>
    <xf numFmtId="0" fontId="7" fillId="0" borderId="0" xfId="0" applyFont="1" applyFill="1" applyAlignment="1" quotePrefix="1">
      <alignment/>
    </xf>
    <xf numFmtId="174" fontId="7" fillId="0" borderId="1" xfId="15" applyNumberFormat="1" applyFont="1" applyFill="1" applyBorder="1" applyAlignment="1">
      <alignment horizontal="right"/>
    </xf>
    <xf numFmtId="174" fontId="7" fillId="0" borderId="15"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2" fontId="6" fillId="0" borderId="0" xfId="15" applyNumberFormat="1" applyFont="1" applyFill="1" applyBorder="1" applyAlignment="1">
      <alignment horizontal="center"/>
    </xf>
    <xf numFmtId="172" fontId="7" fillId="0" borderId="5" xfId="15" applyNumberFormat="1" applyFont="1" applyFill="1" applyBorder="1" applyAlignment="1">
      <alignment horizontal="center"/>
    </xf>
    <xf numFmtId="172" fontId="7" fillId="0" borderId="18" xfId="15" applyNumberFormat="1" applyFont="1" applyFill="1" applyBorder="1" applyAlignment="1">
      <alignment horizontal="center"/>
    </xf>
    <xf numFmtId="166" fontId="7" fillId="0" borderId="19" xfId="15" applyNumberFormat="1" applyFont="1" applyFill="1" applyBorder="1" applyAlignment="1">
      <alignment/>
    </xf>
    <xf numFmtId="0" fontId="6" fillId="0" borderId="2" xfId="0" applyFont="1" applyFill="1" applyBorder="1" applyAlignment="1">
      <alignment horizontal="center"/>
    </xf>
    <xf numFmtId="0" fontId="6" fillId="0" borderId="12" xfId="0" applyFont="1" applyFill="1" applyBorder="1" applyAlignment="1">
      <alignment horizontal="center"/>
    </xf>
    <xf numFmtId="166" fontId="6" fillId="0" borderId="2" xfId="15" applyNumberFormat="1"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166" fontId="6" fillId="0" borderId="4" xfId="15" applyNumberFormat="1" applyFont="1" applyFill="1" applyBorder="1" applyAlignment="1">
      <alignment horizontal="center"/>
    </xf>
    <xf numFmtId="0" fontId="6" fillId="0" borderId="9" xfId="0" applyFont="1" applyFill="1" applyBorder="1" applyAlignment="1">
      <alignment horizontal="center"/>
    </xf>
    <xf numFmtId="0" fontId="6" fillId="0" borderId="7" xfId="0" applyFont="1" applyFill="1" applyBorder="1" applyAlignment="1">
      <alignment/>
    </xf>
    <xf numFmtId="0" fontId="6" fillId="0" borderId="1" xfId="0" applyFont="1" applyFill="1" applyBorder="1" applyAlignment="1">
      <alignment horizontal="center"/>
    </xf>
    <xf numFmtId="0" fontId="6" fillId="0" borderId="8" xfId="0" applyFont="1" applyFill="1" applyBorder="1" applyAlignment="1">
      <alignment horizontal="center"/>
    </xf>
    <xf numFmtId="43" fontId="7" fillId="0" borderId="19" xfId="15" applyFont="1" applyFill="1" applyBorder="1" applyAlignment="1">
      <alignment/>
    </xf>
    <xf numFmtId="166" fontId="6" fillId="0" borderId="19" xfId="0" applyNumberFormat="1" applyFont="1" applyFill="1" applyBorder="1" applyAlignment="1">
      <alignment/>
    </xf>
    <xf numFmtId="43" fontId="7" fillId="0" borderId="6" xfId="15" applyFont="1" applyBorder="1" applyAlignment="1">
      <alignment horizontal="right"/>
    </xf>
    <xf numFmtId="166" fontId="7" fillId="0" borderId="3" xfId="0" applyNumberFormat="1" applyFont="1" applyBorder="1" applyAlignment="1">
      <alignment/>
    </xf>
    <xf numFmtId="43" fontId="7" fillId="0" borderId="4" xfId="15" applyFont="1" applyBorder="1" applyAlignment="1">
      <alignment horizontal="right"/>
    </xf>
    <xf numFmtId="43" fontId="6" fillId="0" borderId="4" xfId="15" applyNumberFormat="1" applyFont="1" applyBorder="1" applyAlignment="1">
      <alignment horizontal="right"/>
    </xf>
    <xf numFmtId="166" fontId="19" fillId="0" borderId="4" xfId="15" applyNumberFormat="1" applyFont="1" applyFill="1" applyBorder="1" applyAlignment="1">
      <alignment horizontal="right"/>
    </xf>
    <xf numFmtId="43" fontId="7" fillId="0" borderId="0" xfId="15" applyNumberFormat="1" applyFont="1" applyFill="1" applyAlignment="1">
      <alignment/>
    </xf>
    <xf numFmtId="41" fontId="7" fillId="0" borderId="1" xfId="0" applyNumberFormat="1" applyFont="1" applyBorder="1" applyAlignment="1">
      <alignment/>
    </xf>
    <xf numFmtId="43" fontId="6" fillId="0" borderId="19" xfId="0" applyNumberFormat="1" applyFont="1" applyFill="1" applyBorder="1" applyAlignment="1">
      <alignment/>
    </xf>
    <xf numFmtId="172" fontId="7" fillId="0" borderId="0" xfId="15" applyNumberFormat="1" applyFont="1" applyFill="1" applyBorder="1" applyAlignment="1" quotePrefix="1">
      <alignment horizontal="right"/>
    </xf>
    <xf numFmtId="172" fontId="7" fillId="0" borderId="0" xfId="15" applyNumberFormat="1" applyFont="1" applyFill="1" applyBorder="1" applyAlignment="1">
      <alignment horizontal="left"/>
    </xf>
    <xf numFmtId="167" fontId="7" fillId="0" borderId="19" xfId="15" applyNumberFormat="1" applyFont="1" applyFill="1" applyBorder="1" applyAlignment="1">
      <alignment/>
    </xf>
    <xf numFmtId="167" fontId="7" fillId="0" borderId="9" xfId="15" applyNumberFormat="1" applyFont="1" applyFill="1" applyBorder="1" applyAlignment="1">
      <alignment/>
    </xf>
    <xf numFmtId="167" fontId="6" fillId="0" borderId="19" xfId="15" applyNumberFormat="1" applyFont="1" applyFill="1" applyBorder="1" applyAlignment="1">
      <alignment/>
    </xf>
    <xf numFmtId="0" fontId="7" fillId="0" borderId="0" xfId="0" applyFont="1" applyAlignment="1">
      <alignment vertical="top" wrapText="1"/>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15" xfId="0" applyNumberFormat="1" applyFont="1" applyFill="1" applyBorder="1" applyAlignment="1">
      <alignment horizontal="right" vertical="top" wrapText="1"/>
    </xf>
    <xf numFmtId="43" fontId="7" fillId="0" borderId="0" xfId="0" applyNumberFormat="1" applyFont="1" applyFill="1" applyAlignment="1">
      <alignment vertical="top"/>
    </xf>
    <xf numFmtId="9" fontId="6" fillId="0" borderId="3" xfId="21" applyFont="1" applyBorder="1" applyAlignment="1">
      <alignment horizontal="right"/>
    </xf>
    <xf numFmtId="9" fontId="7" fillId="0" borderId="0" xfId="21" applyFont="1" applyBorder="1" applyAlignment="1">
      <alignment horizontal="right"/>
    </xf>
    <xf numFmtId="9" fontId="7" fillId="0" borderId="6" xfId="21" applyFont="1" applyBorder="1" applyAlignment="1">
      <alignment horizontal="right"/>
    </xf>
    <xf numFmtId="38" fontId="7" fillId="0" borderId="0" xfId="0" applyNumberFormat="1" applyFont="1" applyFill="1" applyAlignment="1">
      <alignment horizontal="justify" vertical="top" wrapText="1"/>
    </xf>
    <xf numFmtId="166" fontId="6" fillId="0" borderId="0" xfId="15" applyNumberFormat="1" applyFont="1" applyAlignment="1">
      <alignment horizontal="center" vertical="center" wrapText="1"/>
    </xf>
    <xf numFmtId="37" fontId="6" fillId="0" borderId="17" xfId="0" applyNumberFormat="1" applyFont="1" applyBorder="1" applyAlignment="1">
      <alignment horizontal="center"/>
    </xf>
    <xf numFmtId="37" fontId="6" fillId="0" borderId="12" xfId="0" applyNumberFormat="1" applyFont="1" applyBorder="1" applyAlignment="1">
      <alignment horizontal="center"/>
    </xf>
    <xf numFmtId="37" fontId="6" fillId="0" borderId="20"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37" fontId="6" fillId="0" borderId="0" xfId="0" applyNumberFormat="1" applyFont="1" applyFill="1" applyAlignment="1">
      <alignment horizontal="center"/>
    </xf>
    <xf numFmtId="0" fontId="7" fillId="0" borderId="0" xfId="0" applyFont="1" applyFill="1" applyAlignment="1">
      <alignment horizontal="justify"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6" fillId="0" borderId="17" xfId="0"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17" fontId="7" fillId="0" borderId="21" xfId="0" applyNumberFormat="1" applyFont="1" applyFill="1" applyBorder="1" applyAlignment="1">
      <alignment horizontal="center"/>
    </xf>
    <xf numFmtId="17" fontId="7" fillId="0" borderId="22" xfId="0" applyNumberFormat="1"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xdr:row>
      <xdr:rowOff>19050</xdr:rowOff>
    </xdr:from>
    <xdr:to>
      <xdr:col>4</xdr:col>
      <xdr:colOff>1038225</xdr:colOff>
      <xdr:row>60</xdr:row>
      <xdr:rowOff>19050</xdr:rowOff>
    </xdr:to>
    <xdr:sp>
      <xdr:nvSpPr>
        <xdr:cNvPr id="1" name="TextBox 1"/>
        <xdr:cNvSpPr txBox="1">
          <a:spLocks noChangeArrowheads="1"/>
        </xdr:cNvSpPr>
      </xdr:nvSpPr>
      <xdr:spPr>
        <a:xfrm>
          <a:off x="28575" y="9410700"/>
          <a:ext cx="57912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58</xdr:row>
      <xdr:rowOff>19050</xdr:rowOff>
    </xdr:from>
    <xdr:to>
      <xdr:col>5</xdr:col>
      <xdr:colOff>0</xdr:colOff>
      <xdr:row>60</xdr:row>
      <xdr:rowOff>133350</xdr:rowOff>
    </xdr:to>
    <xdr:sp>
      <xdr:nvSpPr>
        <xdr:cNvPr id="2" name="TextBox 3"/>
        <xdr:cNvSpPr txBox="1">
          <a:spLocks noChangeArrowheads="1"/>
        </xdr:cNvSpPr>
      </xdr:nvSpPr>
      <xdr:spPr>
        <a:xfrm>
          <a:off x="28575" y="9410700"/>
          <a:ext cx="5791200" cy="4381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72</xdr:row>
      <xdr:rowOff>152400</xdr:rowOff>
    </xdr:from>
    <xdr:to>
      <xdr:col>5</xdr:col>
      <xdr:colOff>647700</xdr:colOff>
      <xdr:row>75</xdr:row>
      <xdr:rowOff>133350</xdr:rowOff>
    </xdr:to>
    <xdr:sp>
      <xdr:nvSpPr>
        <xdr:cNvPr id="1" name="TextBox 1"/>
        <xdr:cNvSpPr txBox="1">
          <a:spLocks noChangeArrowheads="1"/>
        </xdr:cNvSpPr>
      </xdr:nvSpPr>
      <xdr:spPr>
        <a:xfrm>
          <a:off x="9525" y="11163300"/>
          <a:ext cx="6353175"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142875</xdr:rowOff>
    </xdr:from>
    <xdr:to>
      <xdr:col>10</xdr:col>
      <xdr:colOff>971550</xdr:colOff>
      <xdr:row>33</xdr:row>
      <xdr:rowOff>0</xdr:rowOff>
    </xdr:to>
    <xdr:sp>
      <xdr:nvSpPr>
        <xdr:cNvPr id="1" name="TextBox 1"/>
        <xdr:cNvSpPr txBox="1">
          <a:spLocks noChangeArrowheads="1"/>
        </xdr:cNvSpPr>
      </xdr:nvSpPr>
      <xdr:spPr>
        <a:xfrm>
          <a:off x="9525" y="50006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30</xdr:row>
      <xdr:rowOff>142875</xdr:rowOff>
    </xdr:from>
    <xdr:to>
      <xdr:col>10</xdr:col>
      <xdr:colOff>971550</xdr:colOff>
      <xdr:row>33</xdr:row>
      <xdr:rowOff>0</xdr:rowOff>
    </xdr:to>
    <xdr:sp>
      <xdr:nvSpPr>
        <xdr:cNvPr id="2" name="TextBox 2"/>
        <xdr:cNvSpPr txBox="1">
          <a:spLocks noChangeArrowheads="1"/>
        </xdr:cNvSpPr>
      </xdr:nvSpPr>
      <xdr:spPr>
        <a:xfrm>
          <a:off x="9525" y="50006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8</xdr:col>
      <xdr:colOff>904875</xdr:colOff>
      <xdr:row>25</xdr:row>
      <xdr:rowOff>0</xdr:rowOff>
    </xdr:to>
    <xdr:sp>
      <xdr:nvSpPr>
        <xdr:cNvPr id="1" name="TextBox 19"/>
        <xdr:cNvSpPr txBox="1">
          <a:spLocks noChangeArrowheads="1"/>
        </xdr:cNvSpPr>
      </xdr:nvSpPr>
      <xdr:spPr>
        <a:xfrm>
          <a:off x="228600" y="3724275"/>
          <a:ext cx="673417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12</xdr:row>
      <xdr:rowOff>19050</xdr:rowOff>
    </xdr:to>
    <xdr:sp>
      <xdr:nvSpPr>
        <xdr:cNvPr id="2" name="TextBox 59"/>
        <xdr:cNvSpPr txBox="1">
          <a:spLocks noChangeArrowheads="1"/>
        </xdr:cNvSpPr>
      </xdr:nvSpPr>
      <xdr:spPr>
        <a:xfrm>
          <a:off x="200025" y="1133475"/>
          <a:ext cx="6753225"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FRS 134 (previously MASB 26), "Interim Financial Reporting" and Chapter 9, part K of the Bursa Malaysia Securities Listing Requirements and should be read in conjunction with the Group's Annual Audited Financial Statements for the year ended 31 December 2004. The accounting policies and methods of computation adopted by the Group in this interim financial statements are consistent with those adopted in the annual financial report for the year ended 31 December 2004.  
</a:t>
          </a:r>
        </a:p>
      </xdr:txBody>
    </xdr:sp>
    <xdr:clientData/>
  </xdr:twoCellAnchor>
  <xdr:twoCellAnchor>
    <xdr:from>
      <xdr:col>1</xdr:col>
      <xdr:colOff>19050</xdr:colOff>
      <xdr:row>143</xdr:row>
      <xdr:rowOff>114300</xdr:rowOff>
    </xdr:from>
    <xdr:to>
      <xdr:col>8</xdr:col>
      <xdr:colOff>914400</xdr:colOff>
      <xdr:row>146</xdr:row>
      <xdr:rowOff>114300</xdr:rowOff>
    </xdr:to>
    <xdr:sp>
      <xdr:nvSpPr>
        <xdr:cNvPr id="3" name="TextBox 66"/>
        <xdr:cNvSpPr txBox="1">
          <a:spLocks noChangeArrowheads="1"/>
        </xdr:cNvSpPr>
      </xdr:nvSpPr>
      <xdr:spPr>
        <a:xfrm>
          <a:off x="238125" y="23974425"/>
          <a:ext cx="673417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32</xdr:row>
      <xdr:rowOff>95250</xdr:rowOff>
    </xdr:from>
    <xdr:to>
      <xdr:col>8</xdr:col>
      <xdr:colOff>885825</xdr:colOff>
      <xdr:row>40</xdr:row>
      <xdr:rowOff>114300</xdr:rowOff>
    </xdr:to>
    <xdr:sp>
      <xdr:nvSpPr>
        <xdr:cNvPr id="4" name="TextBox 67"/>
        <xdr:cNvSpPr txBox="1">
          <a:spLocks noChangeArrowheads="1"/>
        </xdr:cNvSpPr>
      </xdr:nvSpPr>
      <xdr:spPr>
        <a:xfrm>
          <a:off x="161925" y="5276850"/>
          <a:ext cx="6781800" cy="1314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resale and repayments of debt and equity securities during the financial period ended 30 September 2005 other than as mentioned below:
On 11 October 2004, the shareholders of the company have approved the purchase of own shares by the company. The mandate for renewal of authority on purchase of own shares by the Company was approved by the shareholders at the Twelfth Annual General Meeting held on 27 May 2005. In the quarter under review, the company purchased a total of 1,235,000 of its issued share capital from the open market.
The details of the shares bought back for the quarter ended 30 September 2005 were as follows:
</a:t>
          </a:r>
        </a:p>
      </xdr:txBody>
    </xdr:sp>
    <xdr:clientData/>
  </xdr:twoCellAnchor>
  <xdr:twoCellAnchor>
    <xdr:from>
      <xdr:col>1</xdr:col>
      <xdr:colOff>19050</xdr:colOff>
      <xdr:row>201</xdr:row>
      <xdr:rowOff>9525</xdr:rowOff>
    </xdr:from>
    <xdr:to>
      <xdr:col>9</xdr:col>
      <xdr:colOff>0</xdr:colOff>
      <xdr:row>202</xdr:row>
      <xdr:rowOff>123825</xdr:rowOff>
    </xdr:to>
    <xdr:sp>
      <xdr:nvSpPr>
        <xdr:cNvPr id="5" name="TextBox 69"/>
        <xdr:cNvSpPr txBox="1">
          <a:spLocks noChangeArrowheads="1"/>
        </xdr:cNvSpPr>
      </xdr:nvSpPr>
      <xdr:spPr>
        <a:xfrm>
          <a:off x="238125" y="33261300"/>
          <a:ext cx="677227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is no dividend proposed for the current financial period.
</a:t>
          </a:r>
        </a:p>
      </xdr:txBody>
    </xdr:sp>
    <xdr:clientData/>
  </xdr:twoCellAnchor>
  <xdr:twoCellAnchor>
    <xdr:from>
      <xdr:col>1</xdr:col>
      <xdr:colOff>19050</xdr:colOff>
      <xdr:row>123</xdr:row>
      <xdr:rowOff>38100</xdr:rowOff>
    </xdr:from>
    <xdr:to>
      <xdr:col>9</xdr:col>
      <xdr:colOff>0</xdr:colOff>
      <xdr:row>125</xdr:row>
      <xdr:rowOff>123825</xdr:rowOff>
    </xdr:to>
    <xdr:sp>
      <xdr:nvSpPr>
        <xdr:cNvPr id="6" name="TextBox 70"/>
        <xdr:cNvSpPr txBox="1">
          <a:spLocks noChangeArrowheads="1"/>
        </xdr:cNvSpPr>
      </xdr:nvSpPr>
      <xdr:spPr>
        <a:xfrm>
          <a:off x="238125" y="20659725"/>
          <a:ext cx="677227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a:t>
          </a:r>
        </a:p>
      </xdr:txBody>
    </xdr:sp>
    <xdr:clientData/>
  </xdr:twoCellAnchor>
  <xdr:twoCellAnchor>
    <xdr:from>
      <xdr:col>1</xdr:col>
      <xdr:colOff>0</xdr:colOff>
      <xdr:row>101</xdr:row>
      <xdr:rowOff>123825</xdr:rowOff>
    </xdr:from>
    <xdr:to>
      <xdr:col>8</xdr:col>
      <xdr:colOff>942975</xdr:colOff>
      <xdr:row>110</xdr:row>
      <xdr:rowOff>38100</xdr:rowOff>
    </xdr:to>
    <xdr:sp>
      <xdr:nvSpPr>
        <xdr:cNvPr id="7" name="TextBox 71"/>
        <xdr:cNvSpPr txBox="1">
          <a:spLocks noChangeArrowheads="1"/>
        </xdr:cNvSpPr>
      </xdr:nvSpPr>
      <xdr:spPr>
        <a:xfrm>
          <a:off x="219075" y="17183100"/>
          <a:ext cx="6781800" cy="1371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higher turnover of RM71.12 million compared to turnover of RM57.03 million in the preceding year's corresponding quarter. The increase in turnover is mainly due to higher sales from manufacturing division as well as higher revenue recognition from construction and property development division.
Correspondingly the Group has a higher profit before tax of RM4.26 million for this current quarter compared to RM3.79 million in the preceding year's corresponding period. This is consistent with higher revenue achieved for the current quarter as compared to preceding year's corresponding quarter.</a:t>
          </a:r>
        </a:p>
      </xdr:txBody>
    </xdr:sp>
    <xdr:clientData/>
  </xdr:twoCellAnchor>
  <xdr:twoCellAnchor>
    <xdr:from>
      <xdr:col>0</xdr:col>
      <xdr:colOff>190500</xdr:colOff>
      <xdr:row>150</xdr:row>
      <xdr:rowOff>9525</xdr:rowOff>
    </xdr:from>
    <xdr:to>
      <xdr:col>8</xdr:col>
      <xdr:colOff>904875</xdr:colOff>
      <xdr:row>152</xdr:row>
      <xdr:rowOff>38100</xdr:rowOff>
    </xdr:to>
    <xdr:sp>
      <xdr:nvSpPr>
        <xdr:cNvPr id="8" name="TextBox 72"/>
        <xdr:cNvSpPr txBox="1">
          <a:spLocks noChangeArrowheads="1"/>
        </xdr:cNvSpPr>
      </xdr:nvSpPr>
      <xdr:spPr>
        <a:xfrm>
          <a:off x="190500" y="25003125"/>
          <a:ext cx="677227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and financial year-to-date ended 30 September 2005.  </a:t>
          </a:r>
        </a:p>
      </xdr:txBody>
    </xdr:sp>
    <xdr:clientData/>
  </xdr:twoCellAnchor>
  <xdr:twoCellAnchor>
    <xdr:from>
      <xdr:col>0</xdr:col>
      <xdr:colOff>209550</xdr:colOff>
      <xdr:row>28</xdr:row>
      <xdr:rowOff>0</xdr:rowOff>
    </xdr:from>
    <xdr:to>
      <xdr:col>8</xdr:col>
      <xdr:colOff>904875</xdr:colOff>
      <xdr:row>30</xdr:row>
      <xdr:rowOff>19050</xdr:rowOff>
    </xdr:to>
    <xdr:sp>
      <xdr:nvSpPr>
        <xdr:cNvPr id="9" name="TextBox 73"/>
        <xdr:cNvSpPr txBox="1">
          <a:spLocks noChangeArrowheads="1"/>
        </xdr:cNvSpPr>
      </xdr:nvSpPr>
      <xdr:spPr>
        <a:xfrm>
          <a:off x="209550" y="4533900"/>
          <a:ext cx="675322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9525</xdr:colOff>
      <xdr:row>113</xdr:row>
      <xdr:rowOff>114300</xdr:rowOff>
    </xdr:from>
    <xdr:to>
      <xdr:col>8</xdr:col>
      <xdr:colOff>800100</xdr:colOff>
      <xdr:row>119</xdr:row>
      <xdr:rowOff>9525</xdr:rowOff>
    </xdr:to>
    <xdr:sp>
      <xdr:nvSpPr>
        <xdr:cNvPr id="10" name="TextBox 76"/>
        <xdr:cNvSpPr txBox="1">
          <a:spLocks noChangeArrowheads="1"/>
        </xdr:cNvSpPr>
      </xdr:nvSpPr>
      <xdr:spPr>
        <a:xfrm>
          <a:off x="228600" y="19116675"/>
          <a:ext cx="6629400" cy="866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lower turnover of RM71.12 million but a higher profit before tax of RM4.26 million compared with a turnover of RM71.86 million and a profit before tax of RM3.64 million in the preceding quarter. This is due to increase in other operation income derived from disposal gain of machinery in plant and machinery division. There were also lower other operating expenses for this current quarter due to reduction in loss on foreign exchange.</a:t>
          </a:r>
        </a:p>
      </xdr:txBody>
    </xdr:sp>
    <xdr:clientData/>
  </xdr:twoCellAnchor>
  <xdr:twoCellAnchor>
    <xdr:from>
      <xdr:col>0</xdr:col>
      <xdr:colOff>190500</xdr:colOff>
      <xdr:row>76</xdr:row>
      <xdr:rowOff>104775</xdr:rowOff>
    </xdr:from>
    <xdr:to>
      <xdr:col>8</xdr:col>
      <xdr:colOff>914400</xdr:colOff>
      <xdr:row>83</xdr:row>
      <xdr:rowOff>47625</xdr:rowOff>
    </xdr:to>
    <xdr:sp>
      <xdr:nvSpPr>
        <xdr:cNvPr id="11" name="TextBox 79"/>
        <xdr:cNvSpPr txBox="1">
          <a:spLocks noChangeArrowheads="1"/>
        </xdr:cNvSpPr>
      </xdr:nvSpPr>
      <xdr:spPr>
        <a:xfrm>
          <a:off x="190500" y="13115925"/>
          <a:ext cx="6781800" cy="1076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financial period ended 30 September 2005 except for the voluntarily winding up of a dormant company, Kasland Development Sdn Bhd ("KDSB"). KDSB is a 70% owned subsidiary of Konsortium Kasland Sdn Bhd, which in turn is a 51% owned subsidiary of the Company.
The above changes in the composition of the Group did not have any material effects on the Net Tangible Assets and the Earnings of the Group for the current quarter and financial year-to-date.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zoomScaleSheetLayoutView="100" workbookViewId="0" topLeftCell="A1">
      <pane xSplit="2" ySplit="9" topLeftCell="C14" activePane="bottomRight" state="frozen"/>
      <selection pane="topLeft" activeCell="T26" sqref="T26"/>
      <selection pane="topRight" activeCell="T26" sqref="T26"/>
      <selection pane="bottomLeft" activeCell="T26" sqref="T26"/>
      <selection pane="bottomRight" activeCell="F5" sqref="F5"/>
    </sheetView>
  </sheetViews>
  <sheetFormatPr defaultColWidth="9.00390625" defaultRowHeight="15" customHeight="1"/>
  <cols>
    <col min="1" max="1" width="3.125" style="51" customWidth="1"/>
    <col min="2" max="2" width="24.50390625" style="51" customWidth="1"/>
    <col min="3" max="3" width="2.625" style="51" customWidth="1"/>
    <col min="4" max="4" width="11.625" style="79" customWidth="1"/>
    <col min="5" max="5" width="1.4921875" style="51" customWidth="1"/>
    <col min="6" max="6" width="11.625" style="51" customWidth="1"/>
    <col min="7" max="7" width="2.625" style="51" customWidth="1"/>
    <col min="8" max="8" width="11.625" style="75" customWidth="1"/>
    <col min="9" max="9" width="1.625" style="51" customWidth="1"/>
    <col min="10" max="10" width="11.625" style="51" customWidth="1"/>
    <col min="11" max="16384" width="9.00390625" style="51" customWidth="1"/>
  </cols>
  <sheetData>
    <row r="1" ht="15" customHeight="1">
      <c r="A1" s="11" t="s">
        <v>75</v>
      </c>
    </row>
    <row r="2" spans="1:10" ht="15" customHeight="1">
      <c r="A2" s="75" t="s">
        <v>130</v>
      </c>
      <c r="J2" s="1"/>
    </row>
    <row r="3" spans="1:10" ht="15" customHeight="1">
      <c r="A3" s="75" t="s">
        <v>208</v>
      </c>
      <c r="J3" s="1"/>
    </row>
    <row r="4" spans="1:10" ht="15" customHeight="1">
      <c r="A4" s="75"/>
      <c r="J4" s="1"/>
    </row>
    <row r="5" ht="15" customHeight="1">
      <c r="A5" s="75" t="s">
        <v>171</v>
      </c>
    </row>
    <row r="6" ht="15" customHeight="1">
      <c r="A6" s="53"/>
    </row>
    <row r="7" spans="4:10" s="75" customFormat="1" ht="15" customHeight="1">
      <c r="D7" s="246" t="s">
        <v>203</v>
      </c>
      <c r="E7" s="247"/>
      <c r="F7" s="248"/>
      <c r="G7" s="79"/>
      <c r="H7" s="246" t="s">
        <v>204</v>
      </c>
      <c r="I7" s="247"/>
      <c r="J7" s="248"/>
    </row>
    <row r="8" spans="4:10" s="75" customFormat="1" ht="15" customHeight="1">
      <c r="D8" s="86" t="s">
        <v>12</v>
      </c>
      <c r="E8" s="85"/>
      <c r="F8" s="87" t="s">
        <v>148</v>
      </c>
      <c r="G8" s="79"/>
      <c r="H8" s="86" t="str">
        <f>+D8</f>
        <v>30.09.2005</v>
      </c>
      <c r="I8" s="85"/>
      <c r="J8" s="87" t="str">
        <f>+F8</f>
        <v>30.09.2004</v>
      </c>
    </row>
    <row r="9" spans="4:10" s="75" customFormat="1" ht="15" customHeight="1">
      <c r="D9" s="103" t="s">
        <v>42</v>
      </c>
      <c r="E9" s="104"/>
      <c r="F9" s="105" t="s">
        <v>42</v>
      </c>
      <c r="G9" s="80"/>
      <c r="H9" s="103" t="s">
        <v>42</v>
      </c>
      <c r="I9" s="104"/>
      <c r="J9" s="105" t="s">
        <v>42</v>
      </c>
    </row>
    <row r="10" spans="4:10" ht="15" customHeight="1">
      <c r="D10" s="86"/>
      <c r="E10" s="88"/>
      <c r="F10" s="163"/>
      <c r="G10" s="54"/>
      <c r="H10" s="86"/>
      <c r="I10" s="88"/>
      <c r="J10" s="87"/>
    </row>
    <row r="11" spans="1:10" ht="15" customHeight="1">
      <c r="A11" s="51" t="s">
        <v>63</v>
      </c>
      <c r="D11" s="119">
        <v>71115</v>
      </c>
      <c r="E11" s="48"/>
      <c r="F11" s="120">
        <v>57032</v>
      </c>
      <c r="G11" s="74"/>
      <c r="H11" s="119">
        <v>208193</v>
      </c>
      <c r="I11" s="48"/>
      <c r="J11" s="120">
        <v>181407</v>
      </c>
    </row>
    <row r="12" spans="4:10" ht="15" customHeight="1">
      <c r="D12" s="119"/>
      <c r="E12" s="48"/>
      <c r="F12" s="120"/>
      <c r="G12" s="74"/>
      <c r="H12" s="119"/>
      <c r="I12" s="48"/>
      <c r="J12" s="120"/>
    </row>
    <row r="13" spans="1:10" ht="15" customHeight="1">
      <c r="A13" s="51" t="s">
        <v>152</v>
      </c>
      <c r="D13" s="119">
        <v>-67574</v>
      </c>
      <c r="E13" s="48">
        <v>-67574</v>
      </c>
      <c r="F13" s="120">
        <v>-59637</v>
      </c>
      <c r="G13" s="74"/>
      <c r="H13" s="119">
        <v>-198265</v>
      </c>
      <c r="I13" s="48"/>
      <c r="J13" s="120">
        <v>-180117</v>
      </c>
    </row>
    <row r="14" spans="4:10" ht="15" customHeight="1">
      <c r="D14" s="241"/>
      <c r="E14" s="242"/>
      <c r="F14" s="243"/>
      <c r="G14" s="74"/>
      <c r="H14" s="119"/>
      <c r="I14" s="48"/>
      <c r="J14" s="120"/>
    </row>
    <row r="15" spans="1:10" ht="15" customHeight="1">
      <c r="A15" s="51" t="s">
        <v>153</v>
      </c>
      <c r="D15" s="121">
        <v>1248</v>
      </c>
      <c r="E15" s="48">
        <v>1248</v>
      </c>
      <c r="F15" s="122">
        <v>8227</v>
      </c>
      <c r="G15" s="74"/>
      <c r="H15" s="121">
        <v>3948</v>
      </c>
      <c r="I15" s="48"/>
      <c r="J15" s="122">
        <v>12483</v>
      </c>
    </row>
    <row r="16" spans="4:10" ht="15" customHeight="1">
      <c r="D16" s="119"/>
      <c r="E16" s="48"/>
      <c r="F16" s="120"/>
      <c r="G16" s="74"/>
      <c r="H16" s="119"/>
      <c r="I16" s="48"/>
      <c r="J16" s="120"/>
    </row>
    <row r="17" spans="1:10" ht="15" customHeight="1">
      <c r="A17" s="51" t="s">
        <v>151</v>
      </c>
      <c r="D17" s="119">
        <f>+D11+D13+D15</f>
        <v>4789</v>
      </c>
      <c r="E17" s="48"/>
      <c r="F17" s="120">
        <f>SUM(F11:F16)</f>
        <v>5622</v>
      </c>
      <c r="G17" s="74"/>
      <c r="H17" s="119">
        <f>+H11+H13+H15</f>
        <v>13876</v>
      </c>
      <c r="I17" s="48"/>
      <c r="J17" s="120">
        <f>SUM(J11:J16)</f>
        <v>13773</v>
      </c>
    </row>
    <row r="18" spans="4:10" ht="15" customHeight="1">
      <c r="D18" s="170"/>
      <c r="E18" s="48"/>
      <c r="F18" s="120"/>
      <c r="G18" s="74"/>
      <c r="H18" s="170"/>
      <c r="I18" s="48"/>
      <c r="J18" s="120"/>
    </row>
    <row r="19" spans="1:10" ht="15" customHeight="1">
      <c r="A19" s="51" t="s">
        <v>37</v>
      </c>
      <c r="D19" s="119">
        <v>-529</v>
      </c>
      <c r="E19" s="48"/>
      <c r="F19" s="120">
        <v>-1834</v>
      </c>
      <c r="G19" s="74"/>
      <c r="H19" s="119">
        <v>-2928</v>
      </c>
      <c r="I19" s="48"/>
      <c r="J19" s="120">
        <v>-5446</v>
      </c>
    </row>
    <row r="20" spans="4:10" ht="15" customHeight="1">
      <c r="D20" s="119"/>
      <c r="E20" s="48"/>
      <c r="F20" s="120"/>
      <c r="G20" s="74"/>
      <c r="H20" s="119"/>
      <c r="I20" s="48"/>
      <c r="J20" s="120"/>
    </row>
    <row r="21" spans="1:10" ht="15" customHeight="1">
      <c r="A21" s="51" t="s">
        <v>154</v>
      </c>
      <c r="D21" s="121">
        <v>0</v>
      </c>
      <c r="E21" s="48"/>
      <c r="F21" s="122">
        <v>0</v>
      </c>
      <c r="G21" s="74"/>
      <c r="H21" s="121">
        <v>0</v>
      </c>
      <c r="I21" s="48"/>
      <c r="J21" s="122">
        <v>0</v>
      </c>
    </row>
    <row r="22" spans="4:10" ht="15" customHeight="1">
      <c r="D22" s="119"/>
      <c r="E22" s="48"/>
      <c r="F22" s="120"/>
      <c r="G22" s="74"/>
      <c r="H22" s="119"/>
      <c r="I22" s="48"/>
      <c r="J22" s="120"/>
    </row>
    <row r="23" spans="1:10" ht="15" customHeight="1">
      <c r="A23" s="249" t="s">
        <v>191</v>
      </c>
      <c r="B23" s="249"/>
      <c r="C23" s="77"/>
      <c r="D23" s="119">
        <f>+D17+D19+D21</f>
        <v>4260</v>
      </c>
      <c r="E23" s="48"/>
      <c r="F23" s="120">
        <f>SUM(F17:F22)</f>
        <v>3788</v>
      </c>
      <c r="G23" s="3"/>
      <c r="H23" s="119">
        <f>+H17+H19+H21</f>
        <v>10948</v>
      </c>
      <c r="I23" s="48"/>
      <c r="J23" s="120">
        <f>SUM(J17:J22)</f>
        <v>8327</v>
      </c>
    </row>
    <row r="24" spans="1:10" ht="15" customHeight="1">
      <c r="A24" s="249"/>
      <c r="B24" s="249"/>
      <c r="C24" s="77"/>
      <c r="D24" s="119"/>
      <c r="E24" s="48"/>
      <c r="F24" s="120"/>
      <c r="G24" s="3"/>
      <c r="H24" s="119"/>
      <c r="I24" s="48"/>
      <c r="J24" s="120"/>
    </row>
    <row r="25" spans="4:10" ht="15" customHeight="1">
      <c r="D25" s="119"/>
      <c r="E25" s="48"/>
      <c r="F25" s="120"/>
      <c r="G25" s="3"/>
      <c r="H25" s="119"/>
      <c r="I25" s="48"/>
      <c r="J25" s="120"/>
    </row>
    <row r="26" spans="1:10" ht="15" customHeight="1">
      <c r="A26" s="51" t="s">
        <v>206</v>
      </c>
      <c r="D26" s="119">
        <v>-2</v>
      </c>
      <c r="E26" s="48"/>
      <c r="F26" s="120">
        <v>1</v>
      </c>
      <c r="G26" s="3"/>
      <c r="H26" s="119">
        <v>-1</v>
      </c>
      <c r="I26" s="48"/>
      <c r="J26" s="120">
        <v>-4</v>
      </c>
    </row>
    <row r="27" spans="1:10" ht="15" customHeight="1">
      <c r="A27" s="51" t="s">
        <v>205</v>
      </c>
      <c r="D27" s="121"/>
      <c r="E27" s="48"/>
      <c r="F27" s="122"/>
      <c r="G27" s="3"/>
      <c r="H27" s="121"/>
      <c r="I27" s="48"/>
      <c r="J27" s="122"/>
    </row>
    <row r="28" spans="4:10" ht="15" customHeight="1">
      <c r="D28" s="119"/>
      <c r="E28" s="48"/>
      <c r="F28" s="120"/>
      <c r="G28" s="3"/>
      <c r="H28" s="119"/>
      <c r="I28" s="48"/>
      <c r="J28" s="120"/>
    </row>
    <row r="29" spans="1:10" ht="15" customHeight="1">
      <c r="A29" s="249" t="s">
        <v>191</v>
      </c>
      <c r="B29" s="249"/>
      <c r="C29" s="77"/>
      <c r="D29" s="119">
        <f>+D23+D26</f>
        <v>4258</v>
      </c>
      <c r="E29" s="48"/>
      <c r="F29" s="120">
        <f>SUM(F23:F28)</f>
        <v>3789</v>
      </c>
      <c r="G29" s="3"/>
      <c r="H29" s="119">
        <f>+H23+H26</f>
        <v>10947</v>
      </c>
      <c r="I29" s="48"/>
      <c r="J29" s="120">
        <f>SUM(J23:J28)</f>
        <v>8323</v>
      </c>
    </row>
    <row r="30" spans="1:10" ht="15" customHeight="1">
      <c r="A30" s="249"/>
      <c r="B30" s="249"/>
      <c r="C30" s="77"/>
      <c r="D30" s="124"/>
      <c r="E30" s="48"/>
      <c r="F30" s="125"/>
      <c r="G30" s="3"/>
      <c r="H30" s="124"/>
      <c r="I30" s="48"/>
      <c r="J30" s="125"/>
    </row>
    <row r="31" spans="4:10" ht="15" customHeight="1">
      <c r="D31" s="119"/>
      <c r="E31" s="48"/>
      <c r="F31" s="120"/>
      <c r="G31" s="3"/>
      <c r="H31" s="119"/>
      <c r="I31" s="48"/>
      <c r="J31" s="120"/>
    </row>
    <row r="32" spans="1:10" ht="15" customHeight="1">
      <c r="A32" s="51" t="s">
        <v>64</v>
      </c>
      <c r="D32" s="121">
        <v>-2049</v>
      </c>
      <c r="E32" s="48"/>
      <c r="F32" s="122">
        <v>-2061</v>
      </c>
      <c r="G32" s="3"/>
      <c r="H32" s="121">
        <v>-6114</v>
      </c>
      <c r="I32" s="48"/>
      <c r="J32" s="122">
        <v>-4347</v>
      </c>
    </row>
    <row r="33" spans="4:10" ht="15" customHeight="1">
      <c r="D33" s="119"/>
      <c r="E33" s="48"/>
      <c r="F33" s="120"/>
      <c r="G33" s="3"/>
      <c r="H33" s="119"/>
      <c r="I33" s="48"/>
      <c r="J33" s="120"/>
    </row>
    <row r="34" spans="1:10" ht="15" customHeight="1">
      <c r="A34" s="250" t="s">
        <v>65</v>
      </c>
      <c r="B34" s="251"/>
      <c r="C34" s="78"/>
      <c r="D34" s="119">
        <f>+D29+D32</f>
        <v>2209</v>
      </c>
      <c r="E34" s="48"/>
      <c r="F34" s="120">
        <f>SUM(F29:F33)</f>
        <v>1728</v>
      </c>
      <c r="G34" s="3"/>
      <c r="H34" s="119">
        <f>+H29+H32</f>
        <v>4833</v>
      </c>
      <c r="I34" s="48"/>
      <c r="J34" s="120">
        <f>SUM(J29:J33)</f>
        <v>3976</v>
      </c>
    </row>
    <row r="35" spans="1:10" ht="15" customHeight="1">
      <c r="A35" s="251"/>
      <c r="B35" s="251"/>
      <c r="C35" s="78"/>
      <c r="D35" s="124"/>
      <c r="E35" s="48"/>
      <c r="F35" s="125"/>
      <c r="G35" s="3"/>
      <c r="H35" s="124"/>
      <c r="I35" s="48"/>
      <c r="J35" s="125"/>
    </row>
    <row r="36" spans="4:10" ht="15" customHeight="1">
      <c r="D36" s="119"/>
      <c r="E36" s="48"/>
      <c r="F36" s="120"/>
      <c r="G36" s="3"/>
      <c r="H36" s="119"/>
      <c r="I36" s="48"/>
      <c r="J36" s="120"/>
    </row>
    <row r="37" spans="1:10" ht="15" customHeight="1">
      <c r="A37" s="51" t="s">
        <v>74</v>
      </c>
      <c r="D37" s="119">
        <v>-512</v>
      </c>
      <c r="E37" s="48"/>
      <c r="F37" s="120">
        <v>-675</v>
      </c>
      <c r="G37" s="3"/>
      <c r="H37" s="119">
        <v>-1968</v>
      </c>
      <c r="I37" s="48"/>
      <c r="J37" s="120">
        <v>-1248</v>
      </c>
    </row>
    <row r="38" spans="4:10" ht="15" customHeight="1">
      <c r="D38" s="119"/>
      <c r="E38" s="48"/>
      <c r="F38" s="120"/>
      <c r="G38" s="3"/>
      <c r="H38" s="119"/>
      <c r="I38" s="48"/>
      <c r="J38" s="120"/>
    </row>
    <row r="39" spans="1:10" ht="15" customHeight="1">
      <c r="A39" s="51" t="s">
        <v>207</v>
      </c>
      <c r="D39" s="121">
        <v>0</v>
      </c>
      <c r="E39" s="44"/>
      <c r="F39" s="122">
        <v>0</v>
      </c>
      <c r="G39" s="126"/>
      <c r="H39" s="121">
        <v>0</v>
      </c>
      <c r="I39" s="44"/>
      <c r="J39" s="122">
        <v>0</v>
      </c>
    </row>
    <row r="40" spans="4:10" ht="15" customHeight="1">
      <c r="D40" s="127"/>
      <c r="E40" s="44"/>
      <c r="F40" s="128"/>
      <c r="G40" s="126"/>
      <c r="H40" s="127"/>
      <c r="I40" s="44"/>
      <c r="J40" s="128"/>
    </row>
    <row r="41" spans="1:10" ht="15" customHeight="1">
      <c r="A41" s="76" t="s">
        <v>202</v>
      </c>
      <c r="B41" s="76"/>
      <c r="C41" s="76"/>
      <c r="D41" s="119">
        <f>+D34+D37+D39</f>
        <v>1697</v>
      </c>
      <c r="E41" s="48"/>
      <c r="F41" s="120">
        <f>SUM(F34:F40)</f>
        <v>1053</v>
      </c>
      <c r="G41" s="3"/>
      <c r="H41" s="119">
        <f>+H34+H37+H39</f>
        <v>2865</v>
      </c>
      <c r="I41" s="48"/>
      <c r="J41" s="120">
        <f>SUM(J34:J40)</f>
        <v>2728</v>
      </c>
    </row>
    <row r="42" spans="1:10" ht="15" customHeight="1" thickBot="1">
      <c r="A42" s="76"/>
      <c r="B42" s="76"/>
      <c r="C42" s="76"/>
      <c r="D42" s="171"/>
      <c r="E42" s="48"/>
      <c r="F42" s="164"/>
      <c r="G42" s="3"/>
      <c r="H42" s="171"/>
      <c r="I42" s="48"/>
      <c r="J42" s="129"/>
    </row>
    <row r="43" spans="1:10" ht="15" customHeight="1" thickTop="1">
      <c r="A43" s="59"/>
      <c r="B43" s="59"/>
      <c r="C43" s="59"/>
      <c r="D43" s="91"/>
      <c r="E43" s="69"/>
      <c r="F43" s="90"/>
      <c r="G43" s="57"/>
      <c r="H43" s="91"/>
      <c r="I43" s="69"/>
      <c r="J43" s="90"/>
    </row>
    <row r="44" spans="1:10" ht="15" customHeight="1">
      <c r="A44" s="51" t="s">
        <v>157</v>
      </c>
      <c r="D44" s="89"/>
      <c r="E44" s="69"/>
      <c r="F44" s="90"/>
      <c r="G44" s="57"/>
      <c r="H44" s="89"/>
      <c r="I44" s="69"/>
      <c r="J44" s="90"/>
    </row>
    <row r="45" spans="4:10" ht="15" customHeight="1">
      <c r="D45" s="89"/>
      <c r="E45" s="69"/>
      <c r="F45" s="222"/>
      <c r="G45" s="57"/>
      <c r="H45" s="89"/>
      <c r="I45" s="69"/>
      <c r="J45" s="90"/>
    </row>
    <row r="46" spans="1:10" ht="15" customHeight="1">
      <c r="A46" s="51" t="s">
        <v>27</v>
      </c>
      <c r="B46" s="60" t="s">
        <v>112</v>
      </c>
      <c r="C46" s="60"/>
      <c r="D46" s="92">
        <v>1.24</v>
      </c>
      <c r="E46" s="93"/>
      <c r="F46" s="94">
        <v>0.74</v>
      </c>
      <c r="G46" s="61"/>
      <c r="H46" s="92">
        <v>2.09</v>
      </c>
      <c r="I46" s="93"/>
      <c r="J46" s="94">
        <v>1.92</v>
      </c>
    </row>
    <row r="47" spans="2:10" ht="15" customHeight="1">
      <c r="B47" s="60"/>
      <c r="C47" s="60"/>
      <c r="D47" s="95"/>
      <c r="E47" s="96"/>
      <c r="F47" s="97"/>
      <c r="G47" s="62"/>
      <c r="H47" s="95"/>
      <c r="I47" s="96"/>
      <c r="J47" s="97"/>
    </row>
    <row r="48" spans="1:10" ht="15" customHeight="1">
      <c r="A48" s="51" t="s">
        <v>28</v>
      </c>
      <c r="B48" s="60" t="s">
        <v>111</v>
      </c>
      <c r="C48" s="60"/>
      <c r="D48" s="92">
        <v>1.24</v>
      </c>
      <c r="E48" s="93"/>
      <c r="F48" s="94">
        <v>0.74</v>
      </c>
      <c r="G48" s="61"/>
      <c r="H48" s="92">
        <v>2.09</v>
      </c>
      <c r="I48" s="93"/>
      <c r="J48" s="94">
        <v>1.92</v>
      </c>
    </row>
    <row r="49" spans="2:10" ht="15" customHeight="1">
      <c r="B49" s="60"/>
      <c r="C49" s="60"/>
      <c r="D49" s="98"/>
      <c r="E49" s="99"/>
      <c r="F49" s="100"/>
      <c r="G49" s="61"/>
      <c r="H49" s="98"/>
      <c r="I49" s="99"/>
      <c r="J49" s="100"/>
    </row>
    <row r="50" spans="4:10" ht="15" customHeight="1">
      <c r="D50" s="82"/>
      <c r="E50" s="57"/>
      <c r="F50" s="58"/>
      <c r="G50" s="57"/>
      <c r="H50" s="82"/>
      <c r="I50" s="57"/>
      <c r="J50" s="58"/>
    </row>
    <row r="51" spans="4:10" ht="15" customHeight="1">
      <c r="D51" s="81"/>
      <c r="E51" s="55"/>
      <c r="F51" s="55"/>
      <c r="G51" s="56"/>
      <c r="H51" s="84"/>
      <c r="I51" s="56"/>
      <c r="J51" s="55"/>
    </row>
    <row r="52" spans="4:10" ht="15" customHeight="1">
      <c r="D52" s="81"/>
      <c r="E52" s="55"/>
      <c r="F52" s="55"/>
      <c r="G52" s="56"/>
      <c r="H52" s="84"/>
      <c r="I52" s="56"/>
      <c r="J52" s="55"/>
    </row>
    <row r="53" spans="4:10" ht="15" customHeight="1">
      <c r="D53" s="81"/>
      <c r="E53" s="55"/>
      <c r="F53" s="55"/>
      <c r="G53" s="56"/>
      <c r="H53" s="84"/>
      <c r="I53" s="56"/>
      <c r="J53" s="55"/>
    </row>
    <row r="54" spans="4:10" ht="15" customHeight="1">
      <c r="D54" s="81"/>
      <c r="E54" s="55"/>
      <c r="F54" s="55"/>
      <c r="G54" s="56"/>
      <c r="H54" s="84"/>
      <c r="I54" s="56"/>
      <c r="J54" s="55"/>
    </row>
    <row r="55" spans="4:10" ht="15" customHeight="1">
      <c r="D55" s="81"/>
      <c r="E55" s="55"/>
      <c r="F55" s="55"/>
      <c r="G55" s="56"/>
      <c r="H55" s="84"/>
      <c r="I55" s="56"/>
      <c r="J55" s="55"/>
    </row>
    <row r="56" spans="4:10" ht="15" customHeight="1">
      <c r="D56" s="81"/>
      <c r="E56" s="55"/>
      <c r="F56" s="55"/>
      <c r="G56" s="56"/>
      <c r="H56" s="84"/>
      <c r="I56" s="56"/>
      <c r="J56" s="55"/>
    </row>
    <row r="57" spans="4:10" ht="15" customHeight="1">
      <c r="D57" s="81"/>
      <c r="E57" s="55"/>
      <c r="F57" s="55"/>
      <c r="G57" s="56"/>
      <c r="H57" s="84"/>
      <c r="I57" s="56"/>
      <c r="J57" s="56"/>
    </row>
    <row r="58" spans="4:10" ht="15" customHeight="1">
      <c r="D58" s="83"/>
      <c r="E58" s="56"/>
      <c r="F58" s="56"/>
      <c r="G58" s="56"/>
      <c r="H58" s="84"/>
      <c r="I58" s="56"/>
      <c r="J58" s="55"/>
    </row>
    <row r="59" spans="4:10" ht="15" customHeight="1">
      <c r="D59" s="81"/>
      <c r="E59" s="56"/>
      <c r="F59" s="55"/>
      <c r="G59" s="56"/>
      <c r="H59" s="84"/>
      <c r="I59" s="56"/>
      <c r="J59" s="55"/>
    </row>
    <row r="60" spans="4:10" ht="15" customHeight="1">
      <c r="D60" s="81"/>
      <c r="E60" s="56"/>
      <c r="F60" s="55"/>
      <c r="G60" s="56"/>
      <c r="H60" s="84"/>
      <c r="I60" s="56"/>
      <c r="J60" s="56"/>
    </row>
    <row r="61" spans="4:10" ht="15" customHeight="1">
      <c r="D61" s="83"/>
      <c r="E61" s="56"/>
      <c r="F61" s="56"/>
      <c r="G61" s="56"/>
      <c r="H61" s="84"/>
      <c r="I61" s="56"/>
      <c r="J61" s="55"/>
    </row>
    <row r="62" spans="4:10" ht="15" customHeight="1">
      <c r="D62" s="83"/>
      <c r="E62" s="56"/>
      <c r="F62" s="56"/>
      <c r="G62" s="56"/>
      <c r="H62" s="84"/>
      <c r="I62" s="56"/>
      <c r="J62" s="55"/>
    </row>
    <row r="63" spans="4:10" ht="15" customHeight="1">
      <c r="D63" s="83"/>
      <c r="E63" s="56"/>
      <c r="F63" s="56"/>
      <c r="G63" s="56"/>
      <c r="H63" s="84"/>
      <c r="I63" s="56"/>
      <c r="J63" s="55"/>
    </row>
    <row r="64" spans="4:10" ht="15" customHeight="1">
      <c r="D64" s="81"/>
      <c r="E64" s="55"/>
      <c r="F64" s="55"/>
      <c r="G64" s="56"/>
      <c r="H64" s="84"/>
      <c r="I64" s="56"/>
      <c r="J64" s="55"/>
    </row>
    <row r="65" spans="4:10" ht="15" customHeight="1">
      <c r="D65" s="81"/>
      <c r="E65" s="55"/>
      <c r="F65" s="55"/>
      <c r="G65" s="56"/>
      <c r="H65" s="84"/>
      <c r="I65" s="56"/>
      <c r="J65" s="56"/>
    </row>
    <row r="66" spans="4:10" ht="15" customHeight="1">
      <c r="D66" s="81"/>
      <c r="E66" s="55"/>
      <c r="F66" s="55"/>
      <c r="G66" s="56"/>
      <c r="H66" s="84"/>
      <c r="I66" s="56"/>
      <c r="J66" s="56"/>
    </row>
    <row r="67" spans="4:10" ht="15" customHeight="1">
      <c r="D67" s="81"/>
      <c r="E67" s="55"/>
      <c r="F67" s="55"/>
      <c r="G67" s="56"/>
      <c r="H67" s="84"/>
      <c r="I67" s="56"/>
      <c r="J67" s="55"/>
    </row>
    <row r="68" spans="4:10" ht="15" customHeight="1">
      <c r="D68" s="81"/>
      <c r="E68" s="55"/>
      <c r="F68" s="55"/>
      <c r="G68" s="56"/>
      <c r="H68" s="84"/>
      <c r="I68" s="56"/>
      <c r="J68" s="55"/>
    </row>
    <row r="69" spans="4:10" ht="15" customHeight="1">
      <c r="D69" s="81"/>
      <c r="E69" s="55"/>
      <c r="F69" s="55"/>
      <c r="G69" s="56"/>
      <c r="H69" s="84"/>
      <c r="I69" s="56"/>
      <c r="J69" s="55"/>
    </row>
    <row r="70" spans="4:10" ht="15" customHeight="1">
      <c r="D70" s="81"/>
      <c r="E70" s="55"/>
      <c r="F70" s="55"/>
      <c r="G70" s="56"/>
      <c r="H70" s="84"/>
      <c r="I70" s="56"/>
      <c r="J70" s="55"/>
    </row>
    <row r="71" spans="4:10" ht="15" customHeight="1">
      <c r="D71" s="81"/>
      <c r="E71" s="55"/>
      <c r="F71" s="55"/>
      <c r="G71" s="56"/>
      <c r="H71" s="84"/>
      <c r="I71" s="56"/>
      <c r="J71" s="55"/>
    </row>
    <row r="72" spans="4:10" ht="15" customHeight="1">
      <c r="D72" s="81"/>
      <c r="E72" s="55"/>
      <c r="F72" s="55"/>
      <c r="G72" s="56"/>
      <c r="H72" s="84"/>
      <c r="I72" s="56"/>
      <c r="J72" s="55"/>
    </row>
    <row r="73" spans="4:10" ht="15" customHeight="1">
      <c r="D73" s="81"/>
      <c r="E73" s="55"/>
      <c r="F73" s="55"/>
      <c r="G73" s="56"/>
      <c r="H73" s="84"/>
      <c r="I73" s="56"/>
      <c r="J73" s="55"/>
    </row>
    <row r="74" spans="4:10" ht="15" customHeight="1">
      <c r="D74" s="81"/>
      <c r="E74" s="55"/>
      <c r="F74" s="55"/>
      <c r="G74" s="56"/>
      <c r="H74" s="84"/>
      <c r="I74" s="56"/>
      <c r="J74" s="55"/>
    </row>
    <row r="75" spans="4:10" ht="15" customHeight="1">
      <c r="D75" s="81"/>
      <c r="E75" s="55"/>
      <c r="F75" s="55"/>
      <c r="G75" s="56"/>
      <c r="H75" s="84"/>
      <c r="I75" s="56"/>
      <c r="J75" s="55"/>
    </row>
    <row r="76" spans="4:10" ht="15" customHeight="1">
      <c r="D76" s="81"/>
      <c r="E76" s="55"/>
      <c r="F76" s="55"/>
      <c r="G76" s="56"/>
      <c r="H76" s="84"/>
      <c r="I76" s="56"/>
      <c r="J76" s="55"/>
    </row>
    <row r="77" spans="4:10" ht="15" customHeight="1">
      <c r="D77" s="81"/>
      <c r="E77" s="55"/>
      <c r="F77" s="55"/>
      <c r="G77" s="56"/>
      <c r="H77" s="84"/>
      <c r="I77" s="56"/>
      <c r="J77" s="55"/>
    </row>
    <row r="78" spans="4:10" ht="15" customHeight="1">
      <c r="D78" s="81"/>
      <c r="E78" s="55"/>
      <c r="F78" s="55"/>
      <c r="G78" s="56"/>
      <c r="H78" s="84"/>
      <c r="I78" s="56"/>
      <c r="J78" s="55"/>
    </row>
    <row r="79" spans="4:10" ht="15" customHeight="1">
      <c r="D79" s="81"/>
      <c r="E79" s="55"/>
      <c r="F79" s="55"/>
      <c r="G79" s="56"/>
      <c r="H79" s="84"/>
      <c r="I79" s="56"/>
      <c r="J79" s="55"/>
    </row>
    <row r="80" spans="4:10" ht="15" customHeight="1">
      <c r="D80" s="81"/>
      <c r="E80" s="55"/>
      <c r="F80" s="55"/>
      <c r="G80" s="56"/>
      <c r="H80" s="84"/>
      <c r="I80" s="56"/>
      <c r="J80" s="56"/>
    </row>
    <row r="81" spans="4:10" ht="15" customHeight="1">
      <c r="D81" s="81"/>
      <c r="E81" s="55"/>
      <c r="F81" s="55"/>
      <c r="G81" s="56"/>
      <c r="H81" s="84"/>
      <c r="I81" s="56"/>
      <c r="J81" s="56"/>
    </row>
    <row r="82" spans="4:6" ht="15" customHeight="1">
      <c r="D82" s="82"/>
      <c r="E82" s="57"/>
      <c r="F82" s="57"/>
    </row>
    <row r="83" spans="4:6" ht="15" customHeight="1">
      <c r="D83" s="82"/>
      <c r="E83" s="57"/>
      <c r="F83" s="57"/>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68"/>
  <sheetViews>
    <sheetView zoomScaleSheetLayoutView="100" workbookViewId="0" topLeftCell="A1">
      <pane xSplit="2" ySplit="8" topLeftCell="C51" activePane="bottomRight" state="frozen"/>
      <selection pane="topLeft" activeCell="H33" sqref="H33"/>
      <selection pane="topRight" activeCell="H33" sqref="H33"/>
      <selection pane="bottomLeft" activeCell="H33" sqref="H33"/>
      <selection pane="bottomRight" activeCell="C57" sqref="C57"/>
    </sheetView>
  </sheetViews>
  <sheetFormatPr defaultColWidth="9.00390625" defaultRowHeight="12.75" customHeight="1"/>
  <cols>
    <col min="1" max="1" width="3.375" style="11" customWidth="1"/>
    <col min="2" max="2" width="40.625" style="12" customWidth="1"/>
    <col min="3" max="3" width="14.50390625" style="36" bestFit="1" customWidth="1"/>
    <col min="4" max="4" width="4.25390625" style="12" customWidth="1"/>
    <col min="5" max="5" width="13.625" style="45" customWidth="1"/>
    <col min="6" max="6" width="13.375" style="12" bestFit="1" customWidth="1"/>
    <col min="7" max="16384" width="9.00390625" style="12" customWidth="1"/>
  </cols>
  <sheetData>
    <row r="1" ht="12.75" customHeight="1">
      <c r="A1" s="11" t="s">
        <v>75</v>
      </c>
    </row>
    <row r="2" ht="12.75" customHeight="1">
      <c r="A2" s="75" t="s">
        <v>130</v>
      </c>
    </row>
    <row r="3" ht="12.75" customHeight="1">
      <c r="A3" s="75"/>
    </row>
    <row r="4" ht="12.75" customHeight="1">
      <c r="A4" s="11" t="s">
        <v>172</v>
      </c>
    </row>
    <row r="6" spans="3:5" ht="12.75" customHeight="1">
      <c r="C6" s="176" t="s">
        <v>209</v>
      </c>
      <c r="D6" s="102"/>
      <c r="E6" s="176" t="s">
        <v>210</v>
      </c>
    </row>
    <row r="7" spans="3:5" ht="12.75" customHeight="1">
      <c r="C7" s="177" t="s">
        <v>12</v>
      </c>
      <c r="D7" s="24"/>
      <c r="E7" s="177" t="s">
        <v>147</v>
      </c>
    </row>
    <row r="8" spans="3:5" ht="12.75" customHeight="1">
      <c r="C8" s="178" t="s">
        <v>42</v>
      </c>
      <c r="D8" s="24"/>
      <c r="E8" s="178" t="s">
        <v>42</v>
      </c>
    </row>
    <row r="9" spans="3:5" ht="12.75" customHeight="1">
      <c r="C9" s="110"/>
      <c r="D9" s="24"/>
      <c r="E9" s="106"/>
    </row>
    <row r="10" spans="1:7" ht="12.75" customHeight="1">
      <c r="A10" s="11" t="s">
        <v>80</v>
      </c>
      <c r="C10" s="111">
        <v>35877</v>
      </c>
      <c r="E10" s="107">
        <v>32057</v>
      </c>
      <c r="G10" s="27"/>
    </row>
    <row r="11" spans="1:5" ht="12.75" customHeight="1">
      <c r="A11" s="11" t="s">
        <v>227</v>
      </c>
      <c r="C11" s="111">
        <v>27342</v>
      </c>
      <c r="E11" s="107">
        <v>28112</v>
      </c>
    </row>
    <row r="12" spans="1:5" ht="12.75" customHeight="1">
      <c r="A12" s="11" t="s">
        <v>228</v>
      </c>
      <c r="C12" s="111">
        <v>41</v>
      </c>
      <c r="E12" s="107">
        <v>124</v>
      </c>
    </row>
    <row r="13" spans="1:5" ht="12.75" customHeight="1">
      <c r="A13" s="11" t="s">
        <v>229</v>
      </c>
      <c r="C13" s="111">
        <v>2903</v>
      </c>
      <c r="E13" s="107">
        <v>3288</v>
      </c>
    </row>
    <row r="14" spans="1:5" ht="12.75" customHeight="1">
      <c r="A14" s="11" t="s">
        <v>66</v>
      </c>
      <c r="C14" s="110">
        <v>5314</v>
      </c>
      <c r="E14" s="106">
        <v>7113</v>
      </c>
    </row>
    <row r="15" spans="1:5" ht="12.75" customHeight="1">
      <c r="A15" s="11" t="s">
        <v>149</v>
      </c>
      <c r="C15" s="110">
        <v>3508</v>
      </c>
      <c r="E15" s="106">
        <v>3183</v>
      </c>
    </row>
    <row r="16" spans="3:5" ht="12.75" customHeight="1">
      <c r="C16" s="111"/>
      <c r="E16" s="107"/>
    </row>
    <row r="17" spans="1:5" ht="12.75" customHeight="1">
      <c r="A17" s="11" t="s">
        <v>43</v>
      </c>
      <c r="C17" s="111"/>
      <c r="E17" s="107"/>
    </row>
    <row r="18" spans="2:6" ht="12.75" customHeight="1">
      <c r="B18" s="35" t="s">
        <v>67</v>
      </c>
      <c r="C18" s="111">
        <v>31224</v>
      </c>
      <c r="E18" s="106">
        <f>31602</f>
        <v>31602</v>
      </c>
      <c r="F18" s="27"/>
    </row>
    <row r="19" spans="2:6" ht="12.75" customHeight="1">
      <c r="B19" s="35" t="s">
        <v>155</v>
      </c>
      <c r="C19" s="110">
        <v>121975</v>
      </c>
      <c r="D19" s="226"/>
      <c r="E19" s="106">
        <v>104147</v>
      </c>
      <c r="F19" s="27"/>
    </row>
    <row r="20" spans="2:5" ht="12.75" customHeight="1">
      <c r="B20" s="35" t="s">
        <v>56</v>
      </c>
      <c r="C20" s="111">
        <v>22621</v>
      </c>
      <c r="E20" s="106">
        <v>23397</v>
      </c>
    </row>
    <row r="21" spans="2:6" ht="12.75" customHeight="1">
      <c r="B21" s="35" t="s">
        <v>55</v>
      </c>
      <c r="C21" s="111">
        <v>132537</v>
      </c>
      <c r="E21" s="106">
        <v>129803</v>
      </c>
      <c r="F21" s="27"/>
    </row>
    <row r="22" spans="2:6" ht="12.75" customHeight="1">
      <c r="B22" s="35" t="s">
        <v>150</v>
      </c>
      <c r="C22" s="111">
        <v>251</v>
      </c>
      <c r="E22" s="106">
        <v>316</v>
      </c>
      <c r="F22" s="27"/>
    </row>
    <row r="23" spans="2:5" ht="12.75" customHeight="1">
      <c r="B23" s="35" t="s">
        <v>44</v>
      </c>
      <c r="C23" s="111">
        <v>1769</v>
      </c>
      <c r="E23" s="107">
        <v>3342</v>
      </c>
    </row>
    <row r="24" spans="2:6" ht="12.75" customHeight="1">
      <c r="B24" s="35" t="s">
        <v>231</v>
      </c>
      <c r="C24" s="111">
        <v>250</v>
      </c>
      <c r="E24" s="107">
        <v>49571</v>
      </c>
      <c r="F24" s="27"/>
    </row>
    <row r="25" spans="2:5" ht="12.75" customHeight="1">
      <c r="B25" s="35"/>
      <c r="C25" s="112"/>
      <c r="E25" s="108"/>
    </row>
    <row r="26" spans="3:7" ht="12.75" customHeight="1">
      <c r="C26" s="111">
        <f>SUM(C18:C25)</f>
        <v>310627</v>
      </c>
      <c r="E26" s="107">
        <f>SUM(E18:E25)</f>
        <v>342178</v>
      </c>
      <c r="F26" s="27"/>
      <c r="G26" s="27"/>
    </row>
    <row r="27" spans="3:5" ht="12.75" customHeight="1">
      <c r="C27" s="111"/>
      <c r="E27" s="107"/>
    </row>
    <row r="28" spans="1:5" ht="12.75" customHeight="1">
      <c r="A28" s="11" t="s">
        <v>45</v>
      </c>
      <c r="C28" s="111"/>
      <c r="E28" s="107"/>
    </row>
    <row r="29" spans="2:6" ht="12.75" customHeight="1">
      <c r="B29" s="35" t="s">
        <v>57</v>
      </c>
      <c r="C29" s="111">
        <v>14093</v>
      </c>
      <c r="D29" s="28"/>
      <c r="E29" s="107">
        <v>5114</v>
      </c>
      <c r="F29" s="27"/>
    </row>
    <row r="30" spans="2:6" ht="12.75" customHeight="1">
      <c r="B30" s="35" t="s">
        <v>156</v>
      </c>
      <c r="C30" s="111">
        <v>66545</v>
      </c>
      <c r="E30" s="107">
        <v>51720</v>
      </c>
      <c r="F30" s="27"/>
    </row>
    <row r="31" spans="2:5" ht="12.75" customHeight="1">
      <c r="B31" s="35" t="s">
        <v>230</v>
      </c>
      <c r="C31" s="111">
        <v>42</v>
      </c>
      <c r="D31" s="28"/>
      <c r="E31" s="107">
        <v>58</v>
      </c>
    </row>
    <row r="32" spans="2:6" ht="12.75" customHeight="1">
      <c r="B32" s="35" t="s">
        <v>232</v>
      </c>
      <c r="C32" s="111">
        <v>67020</v>
      </c>
      <c r="E32" s="107">
        <v>68376</v>
      </c>
      <c r="F32" s="27"/>
    </row>
    <row r="33" spans="2:6" ht="12.75" customHeight="1">
      <c r="B33" s="35" t="s">
        <v>233</v>
      </c>
      <c r="C33" s="111">
        <v>2612</v>
      </c>
      <c r="E33" s="107">
        <f>498</f>
        <v>498</v>
      </c>
      <c r="F33" s="27"/>
    </row>
    <row r="34" spans="2:5" ht="12.75" customHeight="1">
      <c r="B34" s="35" t="s">
        <v>97</v>
      </c>
      <c r="C34" s="111">
        <v>0</v>
      </c>
      <c r="E34" s="107">
        <v>0</v>
      </c>
    </row>
    <row r="35" spans="3:6" ht="12.75" customHeight="1">
      <c r="C35" s="30">
        <f>SUM(C29:C34)</f>
        <v>150312</v>
      </c>
      <c r="E35" s="109">
        <f>SUM(E29:E34)</f>
        <v>125766</v>
      </c>
      <c r="F35" s="1"/>
    </row>
    <row r="36" spans="3:5" ht="12.75" customHeight="1">
      <c r="C36" s="111"/>
      <c r="E36" s="107"/>
    </row>
    <row r="37" spans="1:5" ht="12.75" customHeight="1">
      <c r="A37" s="11" t="s">
        <v>68</v>
      </c>
      <c r="C37" s="112">
        <f>+C26-C35</f>
        <v>160315</v>
      </c>
      <c r="E37" s="108">
        <f>+E26-E35</f>
        <v>216412</v>
      </c>
    </row>
    <row r="38" spans="3:5" ht="12.75" customHeight="1" thickBot="1">
      <c r="C38" s="114">
        <f>+SUM(C10:C15)+C37</f>
        <v>235300</v>
      </c>
      <c r="E38" s="115">
        <f>+SUM(E10:E15)+E37</f>
        <v>290289</v>
      </c>
    </row>
    <row r="39" spans="3:5" ht="12.75" customHeight="1" thickTop="1">
      <c r="C39" s="111"/>
      <c r="E39" s="107"/>
    </row>
    <row r="40" spans="1:5" ht="12.75" customHeight="1">
      <c r="A40" s="11" t="s">
        <v>26</v>
      </c>
      <c r="C40" s="111"/>
      <c r="E40" s="107"/>
    </row>
    <row r="41" spans="1:5" ht="12.75" customHeight="1">
      <c r="A41" s="11" t="s">
        <v>23</v>
      </c>
      <c r="C41" s="110">
        <v>142150</v>
      </c>
      <c r="E41" s="107">
        <v>142150</v>
      </c>
    </row>
    <row r="42" spans="1:5" ht="12.75" customHeight="1">
      <c r="A42" s="11" t="s">
        <v>46</v>
      </c>
      <c r="C42" s="111"/>
      <c r="E42" s="107"/>
    </row>
    <row r="43" spans="2:6" ht="12.75" customHeight="1">
      <c r="B43" s="35" t="s">
        <v>236</v>
      </c>
      <c r="C43" s="111">
        <v>12323</v>
      </c>
      <c r="E43" s="107">
        <v>12323</v>
      </c>
      <c r="F43" s="33"/>
    </row>
    <row r="44" spans="2:7" ht="12.75" customHeight="1">
      <c r="B44" s="35" t="s">
        <v>30</v>
      </c>
      <c r="C44" s="111">
        <v>53657</v>
      </c>
      <c r="D44" s="28"/>
      <c r="E44" s="107">
        <v>50796</v>
      </c>
      <c r="F44" s="223"/>
      <c r="G44" s="27"/>
    </row>
    <row r="45" spans="2:6" ht="12.75" customHeight="1">
      <c r="B45" s="35" t="s">
        <v>235</v>
      </c>
      <c r="C45" s="111">
        <f>3856-1</f>
        <v>3855</v>
      </c>
      <c r="D45" s="37"/>
      <c r="E45" s="107">
        <v>8448</v>
      </c>
      <c r="F45" s="223"/>
    </row>
    <row r="46" spans="1:6" ht="12.75" customHeight="1">
      <c r="A46" s="11" t="s">
        <v>24</v>
      </c>
      <c r="B46" s="35"/>
      <c r="C46" s="112">
        <v>-2343</v>
      </c>
      <c r="E46" s="108">
        <v>0</v>
      </c>
      <c r="F46" s="223"/>
    </row>
    <row r="47" spans="3:7" ht="12.75" customHeight="1">
      <c r="C47" s="111">
        <f>SUM(C41:C46)</f>
        <v>209642</v>
      </c>
      <c r="E47" s="107">
        <f>SUM(E41:E46)</f>
        <v>213717</v>
      </c>
      <c r="F47" s="27"/>
      <c r="G47" s="27"/>
    </row>
    <row r="48" spans="3:6" ht="12.75" customHeight="1">
      <c r="C48" s="111"/>
      <c r="E48" s="107"/>
      <c r="F48" s="27"/>
    </row>
    <row r="49" spans="1:6" ht="12.75" customHeight="1">
      <c r="A49" s="11" t="s">
        <v>74</v>
      </c>
      <c r="C49" s="111">
        <v>14646</v>
      </c>
      <c r="E49" s="107">
        <v>14182</v>
      </c>
      <c r="F49" s="27"/>
    </row>
    <row r="50" spans="1:5" ht="12.75" customHeight="1">
      <c r="A50" s="11" t="s">
        <v>32</v>
      </c>
      <c r="C50" s="111">
        <v>9388</v>
      </c>
      <c r="E50" s="107">
        <v>60811</v>
      </c>
    </row>
    <row r="51" spans="1:6" ht="12.75" customHeight="1">
      <c r="A51" s="11" t="s">
        <v>33</v>
      </c>
      <c r="C51" s="111">
        <v>0</v>
      </c>
      <c r="E51" s="107">
        <v>0</v>
      </c>
      <c r="F51" s="27"/>
    </row>
    <row r="52" spans="1:6" ht="12.75" customHeight="1">
      <c r="A52" s="11" t="s">
        <v>69</v>
      </c>
      <c r="C52" s="111">
        <v>1624</v>
      </c>
      <c r="E52" s="107">
        <v>1579</v>
      </c>
      <c r="F52" s="27"/>
    </row>
    <row r="53" spans="3:7" ht="12.75" customHeight="1" thickBot="1">
      <c r="C53" s="114">
        <f>SUM(C47:C52)</f>
        <v>235300</v>
      </c>
      <c r="E53" s="115">
        <f>SUM(E47:E52)</f>
        <v>290289</v>
      </c>
      <c r="F53" s="27"/>
      <c r="G53" s="4"/>
    </row>
    <row r="54" spans="3:5" ht="12.75" customHeight="1" thickTop="1">
      <c r="C54" s="111"/>
      <c r="E54" s="107"/>
    </row>
    <row r="55" spans="1:5" ht="12.75" customHeight="1">
      <c r="A55" s="15" t="s">
        <v>248</v>
      </c>
      <c r="C55" s="224"/>
      <c r="E55" s="224"/>
    </row>
    <row r="56" spans="1:6" ht="12.75" customHeight="1">
      <c r="A56" s="11" t="s">
        <v>190</v>
      </c>
      <c r="C56" s="225">
        <v>1.45</v>
      </c>
      <c r="D56" s="16"/>
      <c r="E56" s="118">
        <v>1.45</v>
      </c>
      <c r="F56" s="27"/>
    </row>
    <row r="57" spans="3:6" ht="12.75" customHeight="1">
      <c r="C57" s="137"/>
      <c r="E57" s="136"/>
      <c r="F57" s="143"/>
    </row>
    <row r="58" ht="12.75" customHeight="1">
      <c r="C58" s="144"/>
    </row>
    <row r="60" spans="3:5" ht="12.75" customHeight="1">
      <c r="C60" s="113"/>
      <c r="E60" s="70"/>
    </row>
    <row r="63" ht="12.75" customHeight="1">
      <c r="C63" s="144"/>
    </row>
    <row r="67" ht="12.75" customHeight="1">
      <c r="C67" s="144"/>
    </row>
    <row r="68" ht="12.75" customHeight="1">
      <c r="C68" s="144"/>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90"/>
  <sheetViews>
    <sheetView workbookViewId="0" topLeftCell="A1">
      <pane xSplit="2" ySplit="7" topLeftCell="C8" activePane="bottomRight" state="frozen"/>
      <selection pane="topLeft" activeCell="H33" sqref="H33"/>
      <selection pane="topRight" activeCell="H33" sqref="H33"/>
      <selection pane="bottomLeft" activeCell="H33" sqref="H33"/>
      <selection pane="bottomRight" activeCell="C71" sqref="C71"/>
    </sheetView>
  </sheetViews>
  <sheetFormatPr defaultColWidth="9.00390625" defaultRowHeight="12.75" customHeight="1"/>
  <cols>
    <col min="1" max="1" width="40.625" style="12" customWidth="1"/>
    <col min="2" max="2" width="4.625" style="12" customWidth="1"/>
    <col min="3" max="3" width="13.50390625" style="36" customWidth="1"/>
    <col min="4" max="4" width="2.75390625" style="12" customWidth="1"/>
    <col min="5" max="5" width="13.50390625" style="45" customWidth="1"/>
    <col min="6" max="16384" width="9.00390625" style="12" customWidth="1"/>
  </cols>
  <sheetData>
    <row r="1" ht="12.75" customHeight="1">
      <c r="A1" s="11" t="s">
        <v>75</v>
      </c>
    </row>
    <row r="2" ht="12.75" customHeight="1">
      <c r="A2" s="75" t="s">
        <v>130</v>
      </c>
    </row>
    <row r="4" ht="12.75" customHeight="1">
      <c r="A4" s="11" t="s">
        <v>159</v>
      </c>
    </row>
    <row r="5" spans="3:5" ht="12.75" customHeight="1">
      <c r="C5" s="179" t="s">
        <v>209</v>
      </c>
      <c r="D5" s="52"/>
      <c r="E5" s="182" t="s">
        <v>209</v>
      </c>
    </row>
    <row r="6" spans="3:5" ht="12.75" customHeight="1">
      <c r="C6" s="180" t="s">
        <v>12</v>
      </c>
      <c r="D6" s="52"/>
      <c r="E6" s="184" t="s">
        <v>148</v>
      </c>
    </row>
    <row r="7" spans="3:5" ht="12.75" customHeight="1">
      <c r="C7" s="181" t="s">
        <v>42</v>
      </c>
      <c r="D7" s="24"/>
      <c r="E7" s="183" t="s">
        <v>42</v>
      </c>
    </row>
    <row r="8" spans="3:5" ht="12.75" customHeight="1">
      <c r="C8" s="116"/>
      <c r="D8" s="24"/>
      <c r="E8" s="172"/>
    </row>
    <row r="9" spans="1:5" s="28" customFormat="1" ht="12.75" customHeight="1">
      <c r="A9" s="28" t="s">
        <v>160</v>
      </c>
      <c r="C9" s="133">
        <v>10947</v>
      </c>
      <c r="E9" s="48">
        <v>8323</v>
      </c>
    </row>
    <row r="10" spans="3:5" s="28" customFormat="1" ht="12.75" customHeight="1">
      <c r="C10" s="101"/>
      <c r="E10" s="48"/>
    </row>
    <row r="11" spans="1:5" s="28" customFormat="1" ht="12.75" customHeight="1">
      <c r="A11" s="28" t="s">
        <v>213</v>
      </c>
      <c r="C11" s="101"/>
      <c r="E11" s="48"/>
    </row>
    <row r="12" spans="1:5" s="28" customFormat="1" ht="12.75" customHeight="1">
      <c r="A12" s="28" t="s">
        <v>162</v>
      </c>
      <c r="C12" s="101">
        <v>2379</v>
      </c>
      <c r="E12" s="48">
        <v>3412</v>
      </c>
    </row>
    <row r="13" spans="1:5" s="28" customFormat="1" ht="12.75" customHeight="1">
      <c r="A13" s="28" t="s">
        <v>161</v>
      </c>
      <c r="C13" s="101">
        <v>7459</v>
      </c>
      <c r="E13" s="48">
        <v>3157</v>
      </c>
    </row>
    <row r="14" spans="3:5" s="28" customFormat="1" ht="12.75" customHeight="1">
      <c r="C14" s="101"/>
      <c r="E14" s="48"/>
    </row>
    <row r="15" spans="1:5" s="28" customFormat="1" ht="12.75" customHeight="1">
      <c r="A15" s="28" t="s">
        <v>163</v>
      </c>
      <c r="C15" s="131">
        <f>SUM(C9:C14)</f>
        <v>20785</v>
      </c>
      <c r="E15" s="173">
        <f>SUM(E9:E14)</f>
        <v>14892</v>
      </c>
    </row>
    <row r="16" spans="3:5" s="28" customFormat="1" ht="12.75" customHeight="1">
      <c r="C16" s="101"/>
      <c r="E16" s="48"/>
    </row>
    <row r="17" spans="1:5" s="28" customFormat="1" ht="12.75" customHeight="1">
      <c r="A17" s="28" t="s">
        <v>164</v>
      </c>
      <c r="C17" s="101">
        <v>1798</v>
      </c>
      <c r="E17" s="48">
        <v>-4403</v>
      </c>
    </row>
    <row r="18" spans="1:5" s="28" customFormat="1" ht="12.75" customHeight="1">
      <c r="A18" s="28" t="s">
        <v>165</v>
      </c>
      <c r="C18" s="101">
        <v>-18534</v>
      </c>
      <c r="E18" s="48">
        <v>-14172</v>
      </c>
    </row>
    <row r="19" spans="1:5" s="28" customFormat="1" ht="12.75" customHeight="1">
      <c r="A19" s="28" t="s">
        <v>166</v>
      </c>
      <c r="C19" s="101">
        <v>17433</v>
      </c>
      <c r="E19" s="48">
        <v>3811</v>
      </c>
    </row>
    <row r="20" spans="3:5" s="28" customFormat="1" ht="12.75" customHeight="1">
      <c r="C20" s="132"/>
      <c r="E20" s="117"/>
    </row>
    <row r="21" spans="1:6" s="28" customFormat="1" ht="12.75" customHeight="1">
      <c r="A21" s="28" t="s">
        <v>211</v>
      </c>
      <c r="C21" s="133">
        <f>SUM(C15:C20)</f>
        <v>21482</v>
      </c>
      <c r="E21" s="174">
        <f>SUM(E15:E20)</f>
        <v>128</v>
      </c>
      <c r="F21" s="25"/>
    </row>
    <row r="22" spans="3:5" s="28" customFormat="1" ht="12.75" customHeight="1">
      <c r="C22" s="101"/>
      <c r="E22" s="48"/>
    </row>
    <row r="23" spans="1:5" s="28" customFormat="1" ht="12.75" customHeight="1">
      <c r="A23" s="28" t="s">
        <v>58</v>
      </c>
      <c r="C23" s="101">
        <v>-2441</v>
      </c>
      <c r="E23" s="48">
        <v>-2701</v>
      </c>
    </row>
    <row r="24" spans="1:5" s="28" customFormat="1" ht="12.75" customHeight="1">
      <c r="A24" s="28" t="s">
        <v>59</v>
      </c>
      <c r="C24" s="101">
        <v>546</v>
      </c>
      <c r="E24" s="48">
        <v>740</v>
      </c>
    </row>
    <row r="25" spans="1:5" s="28" customFormat="1" ht="12.75" customHeight="1">
      <c r="A25" s="28" t="s">
        <v>118</v>
      </c>
      <c r="C25" s="101">
        <v>-5690</v>
      </c>
      <c r="E25" s="48">
        <v>-3900</v>
      </c>
    </row>
    <row r="26" spans="3:5" s="28" customFormat="1" ht="12.75" customHeight="1">
      <c r="C26" s="101"/>
      <c r="E26" s="48"/>
    </row>
    <row r="27" spans="1:5" s="29" customFormat="1" ht="12.75" customHeight="1">
      <c r="A27" s="29" t="s">
        <v>119</v>
      </c>
      <c r="C27" s="134">
        <f>SUM(C21:C26)</f>
        <v>13897</v>
      </c>
      <c r="E27" s="175">
        <f>SUM(E21:E26)</f>
        <v>-5733</v>
      </c>
    </row>
    <row r="28" spans="3:5" s="28" customFormat="1" ht="12.75" customHeight="1">
      <c r="C28" s="101"/>
      <c r="E28" s="48"/>
    </row>
    <row r="29" spans="1:5" s="28" customFormat="1" ht="12.75" customHeight="1">
      <c r="A29" s="28" t="s">
        <v>120</v>
      </c>
      <c r="C29" s="101"/>
      <c r="E29" s="48"/>
    </row>
    <row r="30" spans="1:5" s="28" customFormat="1" ht="12.75" customHeight="1">
      <c r="A30" s="28" t="s">
        <v>185</v>
      </c>
      <c r="C30" s="101">
        <v>98</v>
      </c>
      <c r="E30" s="48">
        <v>2862</v>
      </c>
    </row>
    <row r="31" spans="1:5" s="28" customFormat="1" ht="12.75" customHeight="1">
      <c r="A31" s="28" t="s">
        <v>186</v>
      </c>
      <c r="C31" s="101">
        <v>-8415</v>
      </c>
      <c r="E31" s="48">
        <v>-11139</v>
      </c>
    </row>
    <row r="32" spans="1:5" s="28" customFormat="1" ht="12.75" customHeight="1">
      <c r="A32" s="28" t="s">
        <v>125</v>
      </c>
      <c r="C32" s="101">
        <v>0</v>
      </c>
      <c r="E32" s="48">
        <v>24</v>
      </c>
    </row>
    <row r="33" spans="1:5" s="28" customFormat="1" ht="12.75" customHeight="1">
      <c r="A33" s="28" t="s">
        <v>145</v>
      </c>
      <c r="C33" s="101">
        <v>0</v>
      </c>
      <c r="E33" s="48">
        <v>187</v>
      </c>
    </row>
    <row r="34" spans="1:5" s="28" customFormat="1" ht="12.75" customHeight="1">
      <c r="A34" s="51"/>
      <c r="C34" s="101"/>
      <c r="E34" s="48"/>
    </row>
    <row r="35" spans="1:5" s="29" customFormat="1" ht="12.75" customHeight="1">
      <c r="A35" s="29" t="s">
        <v>121</v>
      </c>
      <c r="C35" s="134">
        <f>SUM(C30:C34)</f>
        <v>-8317</v>
      </c>
      <c r="E35" s="175">
        <f>SUM(E30:E34)</f>
        <v>-8066</v>
      </c>
    </row>
    <row r="36" spans="1:5" s="28" customFormat="1" ht="12.75" customHeight="1">
      <c r="A36" s="51"/>
      <c r="C36" s="101"/>
      <c r="E36" s="48"/>
    </row>
    <row r="37" spans="1:5" s="28" customFormat="1" ht="12.75" customHeight="1">
      <c r="A37" s="28" t="s">
        <v>122</v>
      </c>
      <c r="C37" s="101"/>
      <c r="E37" s="48"/>
    </row>
    <row r="38" spans="1:5" s="28" customFormat="1" ht="12.75" customHeight="1">
      <c r="A38" s="28" t="s">
        <v>193</v>
      </c>
      <c r="C38" s="101">
        <v>706</v>
      </c>
      <c r="E38" s="48">
        <v>-1123</v>
      </c>
    </row>
    <row r="39" spans="1:5" s="28" customFormat="1" ht="12.75" customHeight="1">
      <c r="A39" s="28" t="s">
        <v>167</v>
      </c>
      <c r="C39" s="101">
        <v>-1138</v>
      </c>
      <c r="E39" s="48">
        <v>9505</v>
      </c>
    </row>
    <row r="40" spans="1:5" s="28" customFormat="1" ht="12.75" customHeight="1">
      <c r="A40" s="28" t="s">
        <v>192</v>
      </c>
      <c r="C40" s="101">
        <v>0</v>
      </c>
      <c r="E40" s="48">
        <v>0</v>
      </c>
    </row>
    <row r="41" spans="1:5" s="28" customFormat="1" ht="12.75" customHeight="1">
      <c r="A41" s="28" t="s">
        <v>25</v>
      </c>
      <c r="C41" s="101">
        <v>-2343</v>
      </c>
      <c r="E41" s="48">
        <v>0</v>
      </c>
    </row>
    <row r="42" spans="1:5" s="28" customFormat="1" ht="12.75" customHeight="1">
      <c r="A42" s="28" t="s">
        <v>0</v>
      </c>
      <c r="C42" s="101">
        <v>-52</v>
      </c>
      <c r="E42" s="48">
        <v>0</v>
      </c>
    </row>
    <row r="43" spans="1:5" s="28" customFormat="1" ht="12.75" customHeight="1">
      <c r="A43" s="28" t="s">
        <v>14</v>
      </c>
      <c r="C43" s="101">
        <v>0</v>
      </c>
      <c r="E43" s="48">
        <v>-3071</v>
      </c>
    </row>
    <row r="44" spans="1:5" s="28" customFormat="1" ht="12.75" customHeight="1">
      <c r="A44" s="28" t="s">
        <v>15</v>
      </c>
      <c r="C44" s="101">
        <v>-1512</v>
      </c>
      <c r="E44" s="48">
        <v>-1512</v>
      </c>
    </row>
    <row r="45" spans="3:5" s="28" customFormat="1" ht="12.75" customHeight="1">
      <c r="C45" s="101"/>
      <c r="E45" s="48"/>
    </row>
    <row r="46" spans="1:5" s="29" customFormat="1" ht="12.75" customHeight="1">
      <c r="A46" s="29" t="s">
        <v>212</v>
      </c>
      <c r="C46" s="134">
        <f>SUM(C38:C45)</f>
        <v>-4339</v>
      </c>
      <c r="E46" s="175">
        <f>SUM(E38:E45)</f>
        <v>3799</v>
      </c>
    </row>
    <row r="47" spans="3:5" s="28" customFormat="1" ht="12.75" customHeight="1">
      <c r="C47" s="101"/>
      <c r="E47" s="48"/>
    </row>
    <row r="48" spans="1:5" s="28" customFormat="1" ht="12.75" customHeight="1">
      <c r="A48" s="28" t="s">
        <v>169</v>
      </c>
      <c r="C48" s="101">
        <f>+C27+C35+C46</f>
        <v>1241</v>
      </c>
      <c r="E48" s="48">
        <f>+E27+E35+E46</f>
        <v>-10000</v>
      </c>
    </row>
    <row r="49" spans="3:5" s="28" customFormat="1" ht="12.75" customHeight="1">
      <c r="C49" s="101"/>
      <c r="E49" s="48"/>
    </row>
    <row r="50" spans="1:5" s="28" customFormat="1" ht="12.75" customHeight="1">
      <c r="A50" s="28" t="s">
        <v>168</v>
      </c>
      <c r="C50" s="101">
        <v>-7512</v>
      </c>
      <c r="E50" s="48">
        <v>4019</v>
      </c>
    </row>
    <row r="51" spans="3:5" s="28" customFormat="1" ht="12.75" customHeight="1">
      <c r="C51" s="101"/>
      <c r="E51" s="48"/>
    </row>
    <row r="52" spans="1:5" s="28" customFormat="1" ht="12.75" customHeight="1">
      <c r="A52" s="28" t="s">
        <v>170</v>
      </c>
      <c r="C52" s="101">
        <v>695</v>
      </c>
      <c r="E52" s="48">
        <v>48</v>
      </c>
    </row>
    <row r="53" spans="3:6" s="28" customFormat="1" ht="12.75" customHeight="1">
      <c r="C53" s="101"/>
      <c r="E53" s="48"/>
      <c r="F53" s="138"/>
    </row>
    <row r="54" spans="1:6" s="28" customFormat="1" ht="12.75" customHeight="1" thickBot="1">
      <c r="A54" s="28" t="s">
        <v>114</v>
      </c>
      <c r="C54" s="142">
        <f>SUM(C48:C52)</f>
        <v>-5576</v>
      </c>
      <c r="E54" s="169">
        <f>SUM(E48:E52)</f>
        <v>-5933</v>
      </c>
      <c r="F54" s="138"/>
    </row>
    <row r="55" spans="3:6" s="28" customFormat="1" ht="12.75" customHeight="1" thickTop="1">
      <c r="C55" s="101"/>
      <c r="E55" s="48"/>
      <c r="F55" s="138"/>
    </row>
    <row r="56" ht="12.75" customHeight="1" hidden="1">
      <c r="A56" s="11" t="str">
        <f>+A1</f>
        <v>MITRAJAYA HOLDINGS BERHAD (268257-T)</v>
      </c>
    </row>
    <row r="57" ht="12.75" customHeight="1" hidden="1">
      <c r="A57" s="11" t="str">
        <f>+A2</f>
        <v>INTERIM FINANCIAL REPORT FOR THE PERIOD ENDED 30 SEPTEMBER 2005</v>
      </c>
    </row>
    <row r="58" ht="12.75" customHeight="1" hidden="1"/>
    <row r="59" ht="12.75" customHeight="1" hidden="1">
      <c r="A59" s="11" t="s">
        <v>226</v>
      </c>
    </row>
    <row r="60" ht="12.75" customHeight="1">
      <c r="A60" s="11"/>
    </row>
    <row r="61" spans="1:6" s="28" customFormat="1" ht="12.75" customHeight="1">
      <c r="A61" s="29" t="s">
        <v>187</v>
      </c>
      <c r="C61" s="101"/>
      <c r="E61" s="48"/>
      <c r="F61" s="139"/>
    </row>
    <row r="62" spans="3:5" s="28" customFormat="1" ht="12.75" customHeight="1">
      <c r="C62" s="101"/>
      <c r="E62" s="48"/>
    </row>
    <row r="63" spans="1:5" s="28" customFormat="1" ht="12.75" customHeight="1">
      <c r="A63" s="12" t="s">
        <v>184</v>
      </c>
      <c r="C63" s="101">
        <v>250</v>
      </c>
      <c r="D63" s="9"/>
      <c r="E63" s="48">
        <v>47538</v>
      </c>
    </row>
    <row r="64" spans="1:5" s="28" customFormat="1" ht="12.75" customHeight="1">
      <c r="A64" s="28" t="s">
        <v>123</v>
      </c>
      <c r="C64" s="101">
        <v>1769</v>
      </c>
      <c r="D64" s="130"/>
      <c r="E64" s="48">
        <v>2961</v>
      </c>
    </row>
    <row r="65" spans="1:5" s="28" customFormat="1" ht="12.75" customHeight="1">
      <c r="A65" s="28" t="s">
        <v>124</v>
      </c>
      <c r="C65" s="132">
        <v>-7595</v>
      </c>
      <c r="E65" s="117">
        <v>-9083</v>
      </c>
    </row>
    <row r="66" spans="3:5" s="28" customFormat="1" ht="12.75" customHeight="1">
      <c r="C66" s="101">
        <f>SUM(C63:C65)</f>
        <v>-5576</v>
      </c>
      <c r="E66" s="48">
        <f>SUM(E63:E65)</f>
        <v>41416</v>
      </c>
    </row>
    <row r="67" spans="1:5" s="28" customFormat="1" ht="12.75" customHeight="1">
      <c r="A67" s="28" t="s">
        <v>223</v>
      </c>
      <c r="C67" s="101"/>
      <c r="E67" s="48"/>
    </row>
    <row r="68" spans="1:5" s="28" customFormat="1" ht="12.75" customHeight="1">
      <c r="A68" s="140" t="s">
        <v>224</v>
      </c>
      <c r="C68" s="101"/>
      <c r="E68" s="48"/>
    </row>
    <row r="69" spans="1:5" s="28" customFormat="1" ht="12.75" customHeight="1">
      <c r="A69" s="140" t="s">
        <v>225</v>
      </c>
      <c r="C69" s="101">
        <v>0</v>
      </c>
      <c r="E69" s="48">
        <v>-47349</v>
      </c>
    </row>
    <row r="70" spans="1:5" s="28" customFormat="1" ht="12.75" customHeight="1">
      <c r="A70" s="141" t="s">
        <v>128</v>
      </c>
      <c r="C70" s="101">
        <v>0</v>
      </c>
      <c r="E70" s="48">
        <v>0</v>
      </c>
    </row>
    <row r="71" spans="3:5" s="28" customFormat="1" ht="12.75" customHeight="1" thickBot="1">
      <c r="C71" s="142">
        <f>SUM(C66:C70)</f>
        <v>-5576</v>
      </c>
      <c r="E71" s="169">
        <f>SUM(E66:E70)</f>
        <v>-5933</v>
      </c>
    </row>
    <row r="72" spans="3:5" s="28" customFormat="1" ht="12.75" customHeight="1" thickTop="1">
      <c r="C72" s="32"/>
      <c r="E72" s="6"/>
    </row>
    <row r="73" spans="3:5" s="28" customFormat="1" ht="12.75" customHeight="1">
      <c r="C73" s="32"/>
      <c r="E73" s="6"/>
    </row>
    <row r="74" spans="3:5" s="28" customFormat="1" ht="12.75" customHeight="1">
      <c r="C74" s="32"/>
      <c r="E74" s="6"/>
    </row>
    <row r="75" spans="3:5" s="28" customFormat="1" ht="12.75" customHeight="1">
      <c r="C75" s="32"/>
      <c r="E75" s="6"/>
    </row>
    <row r="76" spans="3:5" s="28" customFormat="1" ht="12.75" customHeight="1">
      <c r="C76" s="116"/>
      <c r="E76" s="172"/>
    </row>
    <row r="77" spans="3:5" s="28" customFormat="1" ht="12.75" customHeight="1">
      <c r="C77" s="32"/>
      <c r="E77" s="172"/>
    </row>
    <row r="78" spans="3:5" s="28" customFormat="1" ht="12.75" customHeight="1">
      <c r="C78" s="32" t="s">
        <v>31</v>
      </c>
      <c r="E78" s="6"/>
    </row>
    <row r="79" spans="3:5" s="28" customFormat="1" ht="12.75" customHeight="1">
      <c r="C79" s="32"/>
      <c r="E79" s="6"/>
    </row>
    <row r="80" spans="3:5" s="28" customFormat="1" ht="12.75" customHeight="1">
      <c r="C80" s="32"/>
      <c r="E80" s="6"/>
    </row>
    <row r="81" spans="3:5" s="28" customFormat="1" ht="12.75" customHeight="1">
      <c r="C81" s="32"/>
      <c r="E81" s="6"/>
    </row>
    <row r="82" spans="3:5" s="28" customFormat="1" ht="12.75" customHeight="1">
      <c r="C82" s="32"/>
      <c r="E82" s="6"/>
    </row>
    <row r="83" spans="3:5" s="28" customFormat="1" ht="12.75" customHeight="1">
      <c r="C83" s="32"/>
      <c r="E83" s="6"/>
    </row>
    <row r="84" spans="3:5" s="28" customFormat="1" ht="12.75" customHeight="1">
      <c r="C84" s="32"/>
      <c r="E84" s="6"/>
    </row>
    <row r="85" spans="3:5" s="28" customFormat="1" ht="12.75" customHeight="1">
      <c r="C85" s="32"/>
      <c r="E85" s="6"/>
    </row>
    <row r="86" spans="3:5" s="28" customFormat="1" ht="12.75" customHeight="1">
      <c r="C86" s="32"/>
      <c r="E86" s="6"/>
    </row>
    <row r="87" ht="12.75" customHeight="1">
      <c r="E87" s="6"/>
    </row>
    <row r="89" ht="12.75" customHeight="1">
      <c r="C89" s="113"/>
    </row>
    <row r="90" ht="12.75" customHeight="1">
      <c r="E90" s="70"/>
    </row>
  </sheetData>
  <printOptions horizontalCentered="1"/>
  <pageMargins left="0.5" right="0" top="0.5" bottom="0" header="0" footer="0"/>
  <pageSetup fitToHeight="1" fitToWidth="1" horizontalDpi="600" verticalDpi="600" orientation="portrait" paperSize="9" scale="84"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workbookViewId="0" topLeftCell="A1">
      <pane xSplit="2" ySplit="9" topLeftCell="C10" activePane="bottomRight" state="frozen"/>
      <selection pane="topLeft" activeCell="H33" sqref="H33"/>
      <selection pane="topRight" activeCell="H33" sqref="H33"/>
      <selection pane="bottomLeft" activeCell="H33" sqref="H33"/>
      <selection pane="bottomRight" activeCell="A19" sqref="A19"/>
    </sheetView>
  </sheetViews>
  <sheetFormatPr defaultColWidth="9.00390625" defaultRowHeight="12.75" customHeight="1"/>
  <cols>
    <col min="1" max="1" width="32.125" style="12" customWidth="1"/>
    <col min="2" max="2" width="2.625" style="12" customWidth="1"/>
    <col min="3" max="3" width="13.625" style="12" customWidth="1"/>
    <col min="4" max="4" width="1.625" style="12" customWidth="1"/>
    <col min="5" max="5" width="13.625" style="12" customWidth="1"/>
    <col min="6" max="6" width="1.625" style="12" customWidth="1"/>
    <col min="7" max="7" width="13.625" style="12" customWidth="1"/>
    <col min="8" max="8" width="1.4921875" style="12" customWidth="1"/>
    <col min="9" max="9" width="13.625" style="12" customWidth="1"/>
    <col min="10" max="10" width="1.625" style="12" customWidth="1"/>
    <col min="11" max="11" width="13.625" style="12" customWidth="1"/>
    <col min="12" max="16384" width="9.00390625" style="12" customWidth="1"/>
  </cols>
  <sheetData>
    <row r="1" spans="1:4" ht="12.75" customHeight="1">
      <c r="A1" s="11" t="s">
        <v>75</v>
      </c>
      <c r="B1" s="75"/>
      <c r="D1" s="4"/>
    </row>
    <row r="2" spans="1:4" ht="12.75" customHeight="1">
      <c r="A2" s="75" t="s">
        <v>130</v>
      </c>
      <c r="B2" s="75"/>
      <c r="D2" s="4"/>
    </row>
    <row r="3" ht="12.75" customHeight="1">
      <c r="D3" s="4"/>
    </row>
    <row r="4" spans="1:2" ht="12.75" customHeight="1">
      <c r="A4" s="11" t="s">
        <v>188</v>
      </c>
      <c r="B4" s="11"/>
    </row>
    <row r="6" spans="3:11" ht="12.75" customHeight="1">
      <c r="C6" s="17"/>
      <c r="D6" s="17"/>
      <c r="E6" s="17" t="s">
        <v>36</v>
      </c>
      <c r="F6" s="17"/>
      <c r="G6" s="31"/>
      <c r="H6" s="31"/>
      <c r="I6" s="31"/>
      <c r="J6" s="17"/>
      <c r="K6" s="17"/>
    </row>
    <row r="7" spans="3:11" ht="12.75" customHeight="1">
      <c r="C7" s="17" t="s">
        <v>173</v>
      </c>
      <c r="D7" s="17"/>
      <c r="E7" s="17" t="s">
        <v>174</v>
      </c>
      <c r="F7" s="17"/>
      <c r="G7" s="17" t="s">
        <v>34</v>
      </c>
      <c r="H7" s="17"/>
      <c r="I7" s="17" t="s">
        <v>54</v>
      </c>
      <c r="J7" s="17"/>
      <c r="K7" s="17"/>
    </row>
    <row r="8" spans="3:11" ht="12.75" customHeight="1">
      <c r="C8" s="17" t="s">
        <v>35</v>
      </c>
      <c r="D8" s="17"/>
      <c r="E8" s="17" t="s">
        <v>35</v>
      </c>
      <c r="F8" s="17"/>
      <c r="G8" s="17" t="s">
        <v>175</v>
      </c>
      <c r="H8" s="17"/>
      <c r="I8" s="17" t="s">
        <v>52</v>
      </c>
      <c r="J8" s="17"/>
      <c r="K8" s="17" t="s">
        <v>38</v>
      </c>
    </row>
    <row r="9" spans="3:11" ht="12.75" customHeight="1">
      <c r="C9" s="17" t="s">
        <v>42</v>
      </c>
      <c r="D9" s="17"/>
      <c r="E9" s="17" t="s">
        <v>42</v>
      </c>
      <c r="F9" s="17"/>
      <c r="G9" s="17" t="s">
        <v>42</v>
      </c>
      <c r="H9" s="17"/>
      <c r="I9" s="17" t="s">
        <v>42</v>
      </c>
      <c r="J9" s="17"/>
      <c r="K9" s="17" t="s">
        <v>42</v>
      </c>
    </row>
    <row r="10" spans="3:11" ht="12.75" customHeight="1">
      <c r="C10" s="17"/>
      <c r="D10" s="17"/>
      <c r="E10" s="17"/>
      <c r="F10" s="17"/>
      <c r="G10" s="17"/>
      <c r="H10" s="17"/>
      <c r="I10" s="17"/>
      <c r="J10" s="17"/>
      <c r="K10" s="17"/>
    </row>
    <row r="11" spans="1:11" ht="12.75" customHeight="1">
      <c r="A11" s="145" t="s">
        <v>137</v>
      </c>
      <c r="C11" s="7"/>
      <c r="E11" s="7"/>
      <c r="G11" s="2"/>
      <c r="H11" s="8"/>
      <c r="I11" s="8"/>
      <c r="K11" s="7"/>
    </row>
    <row r="12" spans="1:11" ht="12.75" customHeight="1">
      <c r="A12" s="12" t="s">
        <v>73</v>
      </c>
      <c r="C12" s="63">
        <v>142150</v>
      </c>
      <c r="E12" s="63">
        <v>20771</v>
      </c>
      <c r="G12" s="63">
        <v>50796</v>
      </c>
      <c r="H12" s="63"/>
      <c r="I12" s="63">
        <v>0</v>
      </c>
      <c r="K12" s="63">
        <f>SUM(C12:J12)</f>
        <v>213717</v>
      </c>
    </row>
    <row r="13" spans="1:11" ht="12.75" customHeight="1">
      <c r="A13" s="12" t="s">
        <v>71</v>
      </c>
      <c r="C13" s="228"/>
      <c r="E13" s="228"/>
      <c r="G13" s="228">
        <v>-4</v>
      </c>
      <c r="H13" s="63"/>
      <c r="I13" s="228">
        <v>0</v>
      </c>
      <c r="K13" s="228">
        <f>SUM(C13:J13)</f>
        <v>-4</v>
      </c>
    </row>
    <row r="14" spans="1:11" ht="12.75" customHeight="1">
      <c r="A14" s="12" t="s">
        <v>60</v>
      </c>
      <c r="C14" s="63">
        <f>SUM(C12:C13)</f>
        <v>142150</v>
      </c>
      <c r="E14" s="63">
        <f>SUM(E12:E13)</f>
        <v>20771</v>
      </c>
      <c r="G14" s="63">
        <f>SUM(G12:G13)</f>
        <v>50792</v>
      </c>
      <c r="H14" s="63"/>
      <c r="I14" s="63">
        <f>SUM(I12:I13)</f>
        <v>0</v>
      </c>
      <c r="K14" s="63">
        <f>SUM(K12:K13)</f>
        <v>213713</v>
      </c>
    </row>
    <row r="15" spans="3:11" ht="12.75" customHeight="1">
      <c r="C15" s="63"/>
      <c r="E15" s="63"/>
      <c r="G15" s="63"/>
      <c r="H15" s="63"/>
      <c r="I15" s="63"/>
      <c r="K15" s="63"/>
    </row>
    <row r="16" spans="1:11" ht="12.75" customHeight="1">
      <c r="A16" s="12" t="s">
        <v>201</v>
      </c>
      <c r="C16" s="64">
        <v>0</v>
      </c>
      <c r="D16" s="20"/>
      <c r="E16" s="64">
        <f>-4592-1</f>
        <v>-4593</v>
      </c>
      <c r="F16" s="20"/>
      <c r="G16" s="71">
        <v>2865</v>
      </c>
      <c r="H16" s="71"/>
      <c r="I16" s="71">
        <v>-2343</v>
      </c>
      <c r="J16" s="20"/>
      <c r="K16" s="63">
        <f>SUM(C16:J16)</f>
        <v>-4071</v>
      </c>
    </row>
    <row r="17" spans="3:11" ht="12.75" customHeight="1">
      <c r="C17" s="66"/>
      <c r="D17" s="20"/>
      <c r="E17" s="66"/>
      <c r="F17" s="20"/>
      <c r="G17" s="66"/>
      <c r="H17" s="64"/>
      <c r="I17" s="66"/>
      <c r="J17" s="20"/>
      <c r="K17" s="66"/>
    </row>
    <row r="18" spans="1:11" ht="12.75" customHeight="1">
      <c r="A18" s="20"/>
      <c r="B18" s="20"/>
      <c r="C18" s="65"/>
      <c r="D18" s="20"/>
      <c r="E18" s="65"/>
      <c r="F18" s="20"/>
      <c r="G18" s="65"/>
      <c r="H18" s="65"/>
      <c r="I18" s="65"/>
      <c r="J18" s="20"/>
      <c r="K18" s="65"/>
    </row>
    <row r="19" spans="1:12" ht="12.75" customHeight="1" thickBot="1">
      <c r="A19" s="20" t="s">
        <v>131</v>
      </c>
      <c r="B19" s="20"/>
      <c r="C19" s="67">
        <f>SUM(C14:C17)</f>
        <v>142150</v>
      </c>
      <c r="D19" s="20"/>
      <c r="E19" s="67">
        <f>SUM(E14:E17)</f>
        <v>16178</v>
      </c>
      <c r="F19" s="20"/>
      <c r="G19" s="67">
        <f>SUM(G14:G17)</f>
        <v>53657</v>
      </c>
      <c r="H19" s="65"/>
      <c r="I19" s="67">
        <f>SUM(I14:I17)</f>
        <v>-2343</v>
      </c>
      <c r="J19" s="68"/>
      <c r="K19" s="67">
        <f>SUM(K14:K17)</f>
        <v>209642</v>
      </c>
      <c r="L19" s="168"/>
    </row>
    <row r="20" spans="3:9" ht="12.75" customHeight="1" thickTop="1">
      <c r="C20" s="63"/>
      <c r="E20" s="63"/>
      <c r="G20" s="63"/>
      <c r="H20" s="63"/>
      <c r="I20" s="63"/>
    </row>
    <row r="21" spans="1:11" ht="12.75" customHeight="1">
      <c r="A21" s="145" t="s">
        <v>138</v>
      </c>
      <c r="C21" s="7"/>
      <c r="E21" s="167"/>
      <c r="G21" s="167"/>
      <c r="H21" s="167"/>
      <c r="I21" s="167"/>
      <c r="K21" s="7"/>
    </row>
    <row r="22" spans="1:11" ht="12.75" customHeight="1">
      <c r="A22" s="12" t="s">
        <v>113</v>
      </c>
      <c r="C22" s="63">
        <v>142150</v>
      </c>
      <c r="E22" s="63">
        <v>15364</v>
      </c>
      <c r="G22" s="63">
        <v>47318</v>
      </c>
      <c r="H22" s="63"/>
      <c r="I22" s="63">
        <v>0</v>
      </c>
      <c r="K22" s="63">
        <f>SUM(C22:J22)</f>
        <v>204832</v>
      </c>
    </row>
    <row r="23" spans="3:11" ht="12.75" customHeight="1">
      <c r="C23" s="63"/>
      <c r="E23" s="63"/>
      <c r="G23" s="63"/>
      <c r="H23" s="63"/>
      <c r="I23" s="63"/>
      <c r="K23" s="63"/>
    </row>
    <row r="24" spans="1:11" ht="12.75" customHeight="1">
      <c r="A24" s="12" t="s">
        <v>201</v>
      </c>
      <c r="C24" s="64">
        <v>0</v>
      </c>
      <c r="D24" s="20"/>
      <c r="E24" s="64">
        <v>873</v>
      </c>
      <c r="F24" s="20"/>
      <c r="G24" s="71">
        <v>2728</v>
      </c>
      <c r="H24" s="71"/>
      <c r="I24" s="71">
        <v>0</v>
      </c>
      <c r="J24" s="20"/>
      <c r="K24" s="63">
        <f>SUM(C24:J24)</f>
        <v>3601</v>
      </c>
    </row>
    <row r="25" spans="3:11" ht="12.75" customHeight="1">
      <c r="C25" s="64"/>
      <c r="D25" s="20"/>
      <c r="E25" s="64"/>
      <c r="F25" s="20"/>
      <c r="G25" s="71"/>
      <c r="H25" s="71"/>
      <c r="I25" s="71"/>
      <c r="J25" s="20"/>
      <c r="K25" s="63"/>
    </row>
    <row r="26" spans="1:11" ht="12.75" customHeight="1">
      <c r="A26" s="12" t="s">
        <v>140</v>
      </c>
      <c r="C26" s="64"/>
      <c r="D26" s="20"/>
      <c r="E26" s="64"/>
      <c r="F26" s="20"/>
      <c r="G26" s="71">
        <v>-3071</v>
      </c>
      <c r="H26" s="71"/>
      <c r="I26" s="71"/>
      <c r="J26" s="20"/>
      <c r="K26" s="63">
        <f>SUM(C26:J26)</f>
        <v>-3071</v>
      </c>
    </row>
    <row r="27" spans="3:11" ht="12.75" customHeight="1">
      <c r="C27" s="66"/>
      <c r="D27" s="20"/>
      <c r="E27" s="66"/>
      <c r="F27" s="20"/>
      <c r="G27" s="66"/>
      <c r="H27" s="64"/>
      <c r="I27" s="66"/>
      <c r="J27" s="20"/>
      <c r="K27" s="66"/>
    </row>
    <row r="28" spans="1:11" ht="12.75" customHeight="1">
      <c r="A28" s="20"/>
      <c r="B28" s="20"/>
      <c r="C28" s="65"/>
      <c r="D28" s="20"/>
      <c r="E28" s="65"/>
      <c r="F28" s="20"/>
      <c r="G28" s="65"/>
      <c r="H28" s="65"/>
      <c r="I28" s="65"/>
      <c r="J28" s="20"/>
      <c r="K28" s="65"/>
    </row>
    <row r="29" spans="1:12" ht="12.75" customHeight="1" thickBot="1">
      <c r="A29" s="20" t="s">
        <v>139</v>
      </c>
      <c r="B29" s="20"/>
      <c r="C29" s="67">
        <f>SUM(C22:C28)</f>
        <v>142150</v>
      </c>
      <c r="D29" s="20"/>
      <c r="E29" s="67">
        <f>SUM(E22:E28)</f>
        <v>16237</v>
      </c>
      <c r="F29" s="20"/>
      <c r="G29" s="67">
        <f>SUM(G22:G28)</f>
        <v>46975</v>
      </c>
      <c r="H29" s="65"/>
      <c r="I29" s="67">
        <f>SUM(I22:I28)</f>
        <v>0</v>
      </c>
      <c r="J29" s="68"/>
      <c r="K29" s="67">
        <f>SUM(K22:K28)</f>
        <v>205362</v>
      </c>
      <c r="L29" s="168"/>
    </row>
    <row r="30" spans="3:11" ht="12.75" customHeight="1" thickTop="1">
      <c r="C30" s="63"/>
      <c r="E30" s="63"/>
      <c r="G30" s="63"/>
      <c r="H30" s="63"/>
      <c r="I30" s="63"/>
      <c r="K30" s="168"/>
    </row>
    <row r="31" spans="3:9" ht="12.75" customHeight="1">
      <c r="C31" s="63"/>
      <c r="E31" s="63"/>
      <c r="G31" s="63"/>
      <c r="H31" s="63"/>
      <c r="I31" s="63"/>
    </row>
    <row r="32" spans="3:9" ht="12.75" customHeight="1">
      <c r="C32" s="63"/>
      <c r="E32" s="63"/>
      <c r="G32" s="63"/>
      <c r="H32" s="63"/>
      <c r="I32" s="63"/>
    </row>
    <row r="33" spans="3:9" ht="12.75" customHeight="1">
      <c r="C33" s="63"/>
      <c r="E33" s="63"/>
      <c r="G33" s="63"/>
      <c r="H33" s="63"/>
      <c r="I33" s="63"/>
    </row>
    <row r="34" spans="3:9" ht="12.75" customHeight="1">
      <c r="C34" s="63"/>
      <c r="E34" s="63"/>
      <c r="G34" s="63"/>
      <c r="H34" s="63"/>
      <c r="I34" s="63"/>
    </row>
  </sheetData>
  <printOptions/>
  <pageMargins left="0.5" right="0.25" top="1" bottom="1" header="0.5" footer="0.5"/>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M243"/>
  <sheetViews>
    <sheetView view="pageBreakPreview" zoomScaleSheetLayoutView="100" workbookViewId="0" topLeftCell="C25">
      <selection activeCell="I42" sqref="I42"/>
    </sheetView>
  </sheetViews>
  <sheetFormatPr defaultColWidth="9.00390625" defaultRowHeight="12.75" customHeight="1"/>
  <cols>
    <col min="1" max="1" width="2.875" style="23" customWidth="1"/>
    <col min="2" max="2" width="3.125" style="20" customWidth="1"/>
    <col min="3" max="3" width="8.375" style="20" customWidth="1"/>
    <col min="4" max="4" width="11.125" style="20" customWidth="1"/>
    <col min="5" max="5" width="11.125" style="14" customWidth="1"/>
    <col min="6" max="6" width="12.50390625" style="20" customWidth="1"/>
    <col min="7" max="7" width="14.625" style="20" customWidth="1"/>
    <col min="8" max="8" width="15.75390625" style="20" customWidth="1"/>
    <col min="9" max="9" width="12.50390625" style="20" customWidth="1"/>
    <col min="10" max="10" width="3.50390625" style="20" bestFit="1" customWidth="1"/>
    <col min="11" max="11" width="12.125" style="20" bestFit="1" customWidth="1"/>
    <col min="12" max="12" width="6.125" style="20" bestFit="1" customWidth="1"/>
    <col min="13" max="13" width="12.625" style="20" customWidth="1"/>
    <col min="14" max="16384" width="9.00390625" style="20" customWidth="1"/>
  </cols>
  <sheetData>
    <row r="1" ht="12.75" customHeight="1">
      <c r="A1" s="23" t="s">
        <v>75</v>
      </c>
    </row>
    <row r="2" ht="12.75" customHeight="1">
      <c r="A2" s="75" t="s">
        <v>130</v>
      </c>
    </row>
    <row r="4" ht="12.75" customHeight="1">
      <c r="A4" s="23" t="s">
        <v>47</v>
      </c>
    </row>
    <row r="6" spans="1:2" ht="12.75" customHeight="1">
      <c r="A6" s="23">
        <v>1</v>
      </c>
      <c r="B6" s="23" t="s">
        <v>238</v>
      </c>
    </row>
    <row r="8" spans="2:10" ht="12.75" customHeight="1">
      <c r="B8" s="147"/>
      <c r="C8" s="147"/>
      <c r="D8" s="147"/>
      <c r="E8" s="147"/>
      <c r="F8" s="147"/>
      <c r="G8" s="147"/>
      <c r="H8" s="147"/>
      <c r="I8" s="147"/>
      <c r="J8" s="148"/>
    </row>
    <row r="9" spans="2:10" ht="12.75" customHeight="1">
      <c r="B9" s="147"/>
      <c r="C9" s="147"/>
      <c r="D9" s="147"/>
      <c r="E9" s="147"/>
      <c r="F9" s="147"/>
      <c r="G9" s="147"/>
      <c r="H9" s="147"/>
      <c r="I9" s="147"/>
      <c r="J9" s="148"/>
    </row>
    <row r="10" spans="2:10" ht="12.75" customHeight="1">
      <c r="B10" s="147"/>
      <c r="C10" s="147"/>
      <c r="D10" s="147"/>
      <c r="E10" s="147"/>
      <c r="F10" s="147"/>
      <c r="G10" s="147"/>
      <c r="H10" s="147"/>
      <c r="I10" s="147"/>
      <c r="J10" s="148"/>
    </row>
    <row r="11" spans="2:10" ht="12.75" customHeight="1">
      <c r="B11" s="147"/>
      <c r="C11" s="147"/>
      <c r="D11" s="147"/>
      <c r="E11" s="147"/>
      <c r="F11" s="147"/>
      <c r="G11" s="147"/>
      <c r="H11" s="147"/>
      <c r="I11" s="147"/>
      <c r="J11" s="148"/>
    </row>
    <row r="12" spans="2:9" ht="12.75" customHeight="1">
      <c r="B12" s="149"/>
      <c r="C12" s="149"/>
      <c r="D12" s="149"/>
      <c r="E12" s="149"/>
      <c r="F12" s="149"/>
      <c r="G12" s="149"/>
      <c r="H12" s="149"/>
      <c r="I12" s="149"/>
    </row>
    <row r="13" spans="2:9" ht="12.75" customHeight="1">
      <c r="B13" s="149"/>
      <c r="C13" s="149"/>
      <c r="D13" s="149"/>
      <c r="E13" s="149"/>
      <c r="F13" s="149"/>
      <c r="G13" s="149"/>
      <c r="H13" s="149"/>
      <c r="I13" s="149"/>
    </row>
    <row r="14" spans="1:9" ht="12.75" customHeight="1">
      <c r="A14" s="23">
        <v>2</v>
      </c>
      <c r="B14" s="39" t="s">
        <v>189</v>
      </c>
      <c r="C14" s="149"/>
      <c r="D14" s="149"/>
      <c r="E14" s="149"/>
      <c r="F14" s="149"/>
      <c r="G14" s="149"/>
      <c r="H14" s="149"/>
      <c r="I14" s="149"/>
    </row>
    <row r="15" spans="2:9" ht="12.75" customHeight="1">
      <c r="B15" s="34"/>
      <c r="C15" s="149"/>
      <c r="D15" s="149"/>
      <c r="E15" s="149"/>
      <c r="F15" s="149"/>
      <c r="G15" s="149"/>
      <c r="H15" s="149"/>
      <c r="I15" s="149"/>
    </row>
    <row r="16" spans="2:9" ht="12.75" customHeight="1">
      <c r="B16" s="20" t="s">
        <v>234</v>
      </c>
      <c r="C16" s="149"/>
      <c r="D16" s="149"/>
      <c r="E16" s="149"/>
      <c r="F16" s="149"/>
      <c r="G16" s="149"/>
      <c r="H16" s="149"/>
      <c r="I16" s="149"/>
    </row>
    <row r="17" spans="2:9" ht="12.75" customHeight="1">
      <c r="B17" s="149"/>
      <c r="C17" s="149"/>
      <c r="D17" s="149"/>
      <c r="E17" s="149"/>
      <c r="F17" s="149"/>
      <c r="G17" s="149"/>
      <c r="H17" s="149"/>
      <c r="I17" s="149"/>
    </row>
    <row r="18" spans="1:2" s="40" customFormat="1" ht="12.75" customHeight="1">
      <c r="A18" s="39">
        <v>3</v>
      </c>
      <c r="B18" s="39" t="s">
        <v>16</v>
      </c>
    </row>
    <row r="19" spans="2:9" ht="12.75" customHeight="1">
      <c r="B19" s="34"/>
      <c r="C19" s="34"/>
      <c r="D19" s="34"/>
      <c r="E19" s="34"/>
      <c r="F19" s="34"/>
      <c r="G19" s="34"/>
      <c r="H19" s="34"/>
      <c r="I19" s="34"/>
    </row>
    <row r="20" spans="1:2" ht="12.75" customHeight="1">
      <c r="A20" s="20"/>
      <c r="B20" s="20" t="s">
        <v>48</v>
      </c>
    </row>
    <row r="22" spans="1:9" ht="12.75" customHeight="1">
      <c r="A22" s="23">
        <v>4</v>
      </c>
      <c r="B22" s="39" t="s">
        <v>176</v>
      </c>
      <c r="C22" s="149"/>
      <c r="D22" s="149"/>
      <c r="E22" s="149"/>
      <c r="F22" s="149"/>
      <c r="G22" s="149"/>
      <c r="H22" s="149"/>
      <c r="I22" s="149"/>
    </row>
    <row r="23" spans="2:9" ht="12.75" customHeight="1">
      <c r="B23" s="149"/>
      <c r="C23" s="149"/>
      <c r="D23" s="149"/>
      <c r="E23" s="149"/>
      <c r="F23" s="149"/>
      <c r="G23" s="149"/>
      <c r="H23" s="149"/>
      <c r="I23" s="149"/>
    </row>
    <row r="24" ht="12.75" customHeight="1">
      <c r="A24" s="20"/>
    </row>
    <row r="25" ht="12.75" customHeight="1">
      <c r="A25" s="20"/>
    </row>
    <row r="27" spans="1:2" ht="12.75" customHeight="1">
      <c r="A27" s="23">
        <v>5</v>
      </c>
      <c r="B27" s="23" t="s">
        <v>177</v>
      </c>
    </row>
    <row r="29" spans="2:9" ht="12.75" customHeight="1">
      <c r="B29" s="150"/>
      <c r="C29" s="150"/>
      <c r="D29" s="150"/>
      <c r="E29" s="150"/>
      <c r="F29" s="150"/>
      <c r="G29" s="150"/>
      <c r="H29" s="150"/>
      <c r="I29" s="150"/>
    </row>
    <row r="30" spans="2:9" ht="12.75" customHeight="1">
      <c r="B30" s="150"/>
      <c r="C30" s="150"/>
      <c r="D30" s="150"/>
      <c r="E30" s="150"/>
      <c r="F30" s="150"/>
      <c r="G30" s="150"/>
      <c r="H30" s="150"/>
      <c r="I30" s="150"/>
    </row>
    <row r="31" spans="2:9" ht="12.75" customHeight="1">
      <c r="B31" s="150"/>
      <c r="C31" s="150"/>
      <c r="D31" s="150"/>
      <c r="E31" s="150"/>
      <c r="F31" s="150"/>
      <c r="G31" s="150"/>
      <c r="H31" s="150"/>
      <c r="I31" s="150"/>
    </row>
    <row r="32" spans="1:9" s="40" customFormat="1" ht="12.75" customHeight="1">
      <c r="A32" s="23">
        <v>6</v>
      </c>
      <c r="B32" s="42" t="s">
        <v>18</v>
      </c>
      <c r="C32" s="42"/>
      <c r="D32" s="42"/>
      <c r="E32" s="151"/>
      <c r="F32" s="151"/>
      <c r="G32" s="151"/>
      <c r="H32" s="43"/>
      <c r="I32" s="43"/>
    </row>
    <row r="33" s="40" customFormat="1" ht="12.75" customHeight="1">
      <c r="A33" s="39"/>
    </row>
    <row r="34" spans="2:9" ht="12.75" customHeight="1">
      <c r="B34" s="34"/>
      <c r="C34" s="34"/>
      <c r="D34" s="34"/>
      <c r="E34" s="34"/>
      <c r="F34" s="34"/>
      <c r="G34" s="34"/>
      <c r="H34" s="34"/>
      <c r="I34" s="34"/>
    </row>
    <row r="35" spans="2:9" ht="12.75" customHeight="1">
      <c r="B35" s="34"/>
      <c r="C35" s="34"/>
      <c r="D35" s="34"/>
      <c r="E35" s="34"/>
      <c r="F35" s="34"/>
      <c r="G35" s="34"/>
      <c r="H35" s="34"/>
      <c r="I35" s="34"/>
    </row>
    <row r="36" spans="1:9" s="40" customFormat="1" ht="12.75" customHeight="1">
      <c r="A36" s="39"/>
      <c r="B36" s="150"/>
      <c r="C36" s="150"/>
      <c r="D36" s="150"/>
      <c r="E36" s="150"/>
      <c r="F36" s="150"/>
      <c r="G36" s="150"/>
      <c r="H36" s="150"/>
      <c r="I36" s="150"/>
    </row>
    <row r="37" spans="1:9" s="40" customFormat="1" ht="12.75" customHeight="1">
      <c r="A37" s="39"/>
      <c r="B37" s="150"/>
      <c r="C37" s="150"/>
      <c r="D37" s="150"/>
      <c r="E37" s="150"/>
      <c r="F37" s="150"/>
      <c r="G37" s="150"/>
      <c r="H37" s="150"/>
      <c r="I37" s="150"/>
    </row>
    <row r="38" spans="1:9" s="40" customFormat="1" ht="12.75" customHeight="1">
      <c r="A38" s="39"/>
      <c r="B38" s="150"/>
      <c r="C38" s="150"/>
      <c r="D38" s="150"/>
      <c r="E38" s="150"/>
      <c r="F38" s="150"/>
      <c r="G38" s="150"/>
      <c r="H38" s="150"/>
      <c r="I38" s="150"/>
    </row>
    <row r="39" spans="1:9" s="40" customFormat="1" ht="12.75" customHeight="1">
      <c r="A39" s="39"/>
      <c r="B39" s="150"/>
      <c r="C39" s="150"/>
      <c r="D39" s="150"/>
      <c r="E39" s="150"/>
      <c r="F39" s="150"/>
      <c r="G39" s="150"/>
      <c r="H39" s="150"/>
      <c r="I39" s="150"/>
    </row>
    <row r="40" spans="1:9" s="40" customFormat="1" ht="12.75" customHeight="1">
      <c r="A40" s="39"/>
      <c r="B40" s="150"/>
      <c r="C40" s="150"/>
      <c r="D40" s="150"/>
      <c r="E40" s="150"/>
      <c r="F40" s="150"/>
      <c r="G40" s="152"/>
      <c r="I40" s="150"/>
    </row>
    <row r="41" spans="1:9" s="40" customFormat="1" ht="12.75" customHeight="1">
      <c r="A41" s="39"/>
      <c r="B41" s="150"/>
      <c r="C41" s="150"/>
      <c r="D41" s="150"/>
      <c r="E41" s="150"/>
      <c r="F41" s="150"/>
      <c r="G41" s="152"/>
      <c r="I41" s="150"/>
    </row>
    <row r="42" spans="1:9" s="40" customFormat="1" ht="12.75" customHeight="1">
      <c r="A42" s="39"/>
      <c r="G42" s="41"/>
      <c r="I42" s="150"/>
    </row>
    <row r="43" spans="1:9" s="40" customFormat="1" ht="12.75" customHeight="1">
      <c r="A43" s="39"/>
      <c r="B43" s="260" t="s">
        <v>9</v>
      </c>
      <c r="C43" s="261"/>
      <c r="D43" s="186" t="s">
        <v>1</v>
      </c>
      <c r="E43" s="207" t="s">
        <v>3</v>
      </c>
      <c r="F43" s="208" t="s">
        <v>4</v>
      </c>
      <c r="G43" s="209" t="s">
        <v>5</v>
      </c>
      <c r="H43" s="210" t="s">
        <v>38</v>
      </c>
      <c r="I43" s="150"/>
    </row>
    <row r="44" spans="1:9" s="40" customFormat="1" ht="12.75" customHeight="1">
      <c r="A44" s="39"/>
      <c r="B44" s="262"/>
      <c r="C44" s="263"/>
      <c r="D44" s="211" t="s">
        <v>10</v>
      </c>
      <c r="E44" s="212" t="s">
        <v>53</v>
      </c>
      <c r="F44" s="212" t="s">
        <v>53</v>
      </c>
      <c r="G44" s="212" t="s">
        <v>53</v>
      </c>
      <c r="H44" s="213" t="s">
        <v>6</v>
      </c>
      <c r="I44" s="150"/>
    </row>
    <row r="45" spans="1:9" s="40" customFormat="1" ht="12.75" customHeight="1">
      <c r="A45" s="39"/>
      <c r="B45" s="262"/>
      <c r="C45" s="263"/>
      <c r="D45" s="211" t="s">
        <v>2</v>
      </c>
      <c r="E45" s="212" t="s">
        <v>11</v>
      </c>
      <c r="F45" s="212" t="s">
        <v>11</v>
      </c>
      <c r="G45" s="212" t="s">
        <v>11</v>
      </c>
      <c r="H45" s="213" t="s">
        <v>7</v>
      </c>
      <c r="I45" s="150"/>
    </row>
    <row r="46" spans="1:9" s="40" customFormat="1" ht="12.75" customHeight="1">
      <c r="A46" s="39"/>
      <c r="B46" s="262"/>
      <c r="C46" s="263"/>
      <c r="D46" s="211"/>
      <c r="E46" s="212"/>
      <c r="F46" s="214"/>
      <c r="G46" s="215"/>
      <c r="H46" s="213" t="s">
        <v>8</v>
      </c>
      <c r="I46" s="150"/>
    </row>
    <row r="47" spans="1:9" s="40" customFormat="1" ht="12.75" customHeight="1">
      <c r="A47" s="39"/>
      <c r="B47" s="264"/>
      <c r="C47" s="265"/>
      <c r="D47" s="217"/>
      <c r="E47" s="216" t="s">
        <v>21</v>
      </c>
      <c r="F47" s="218" t="s">
        <v>21</v>
      </c>
      <c r="G47" s="216" t="s">
        <v>21</v>
      </c>
      <c r="H47" s="219" t="s">
        <v>21</v>
      </c>
      <c r="I47" s="150"/>
    </row>
    <row r="48" spans="1:9" s="40" customFormat="1" ht="21.75" customHeight="1">
      <c r="A48" s="39"/>
      <c r="B48" s="266">
        <v>38534</v>
      </c>
      <c r="C48" s="267"/>
      <c r="D48" s="206">
        <v>98900</v>
      </c>
      <c r="E48" s="232">
        <v>0.455</v>
      </c>
      <c r="F48" s="232">
        <v>0.455</v>
      </c>
      <c r="G48" s="233">
        <v>0.455</v>
      </c>
      <c r="H48" s="220">
        <v>45333.5</v>
      </c>
      <c r="I48" s="150"/>
    </row>
    <row r="49" spans="1:9" s="40" customFormat="1" ht="21.75" customHeight="1">
      <c r="A49" s="39"/>
      <c r="B49" s="266">
        <v>38565</v>
      </c>
      <c r="C49" s="267"/>
      <c r="D49" s="206">
        <v>736100</v>
      </c>
      <c r="E49" s="232">
        <v>0.455</v>
      </c>
      <c r="F49" s="232">
        <v>0.47</v>
      </c>
      <c r="G49" s="232">
        <v>0.4595</v>
      </c>
      <c r="H49" s="220">
        <v>340755.06</v>
      </c>
      <c r="I49" s="150"/>
    </row>
    <row r="50" spans="1:9" s="40" customFormat="1" ht="21.75" customHeight="1">
      <c r="A50" s="39"/>
      <c r="B50" s="266">
        <v>38596</v>
      </c>
      <c r="C50" s="267"/>
      <c r="D50" s="206">
        <v>400000</v>
      </c>
      <c r="E50" s="232">
        <v>0.45</v>
      </c>
      <c r="F50" s="232">
        <v>0.46</v>
      </c>
      <c r="G50" s="232">
        <v>0.4551</v>
      </c>
      <c r="H50" s="220">
        <v>183394.65</v>
      </c>
      <c r="I50" s="150"/>
    </row>
    <row r="51" spans="1:9" s="40" customFormat="1" ht="27" customHeight="1">
      <c r="A51" s="39"/>
      <c r="B51" s="268" t="s">
        <v>38</v>
      </c>
      <c r="C51" s="269"/>
      <c r="D51" s="221">
        <f>+D49+D48+D50</f>
        <v>1235000</v>
      </c>
      <c r="E51" s="234">
        <f>E49</f>
        <v>0.455</v>
      </c>
      <c r="F51" s="234">
        <f>F49</f>
        <v>0.47</v>
      </c>
      <c r="G51" s="234">
        <f>+H51/D51</f>
        <v>0.46112000809716597</v>
      </c>
      <c r="H51" s="229">
        <f>+H49+H48+H50</f>
        <v>569483.21</v>
      </c>
      <c r="I51" s="240"/>
    </row>
    <row r="52" spans="2:9" ht="12.75" customHeight="1">
      <c r="B52" s="149"/>
      <c r="C52" s="149"/>
      <c r="D52" s="149"/>
      <c r="E52" s="149"/>
      <c r="F52" s="149"/>
      <c r="G52" s="149"/>
      <c r="H52" s="149"/>
      <c r="I52" s="149"/>
    </row>
    <row r="53" spans="1:9" ht="12.75" customHeight="1">
      <c r="A53" s="20"/>
      <c r="B53" s="149"/>
      <c r="C53" s="149"/>
      <c r="D53" s="149"/>
      <c r="E53" s="149"/>
      <c r="F53" s="149"/>
      <c r="G53" s="149"/>
      <c r="H53" s="149"/>
      <c r="I53" s="149"/>
    </row>
    <row r="54" spans="1:9" ht="12.75" customHeight="1">
      <c r="A54" s="20"/>
      <c r="B54" s="253" t="s">
        <v>13</v>
      </c>
      <c r="C54" s="253"/>
      <c r="D54" s="253"/>
      <c r="E54" s="253"/>
      <c r="F54" s="253"/>
      <c r="G54" s="253"/>
      <c r="H54" s="253"/>
      <c r="I54" s="253"/>
    </row>
    <row r="55" spans="1:9" ht="12.75" customHeight="1">
      <c r="A55" s="20"/>
      <c r="B55" s="253"/>
      <c r="C55" s="253"/>
      <c r="D55" s="253"/>
      <c r="E55" s="253"/>
      <c r="F55" s="253"/>
      <c r="G55" s="253"/>
      <c r="H55" s="253"/>
      <c r="I55" s="253"/>
    </row>
    <row r="56" spans="1:9" ht="27" customHeight="1">
      <c r="A56" s="20"/>
      <c r="B56" s="253"/>
      <c r="C56" s="253"/>
      <c r="D56" s="253"/>
      <c r="E56" s="253"/>
      <c r="F56" s="253"/>
      <c r="G56" s="253"/>
      <c r="H56" s="253"/>
      <c r="I56" s="253"/>
    </row>
    <row r="57" spans="1:9" ht="12.75" customHeight="1">
      <c r="A57" s="20"/>
      <c r="B57" s="201"/>
      <c r="C57" s="201"/>
      <c r="D57" s="201"/>
      <c r="E57" s="201"/>
      <c r="F57" s="201"/>
      <c r="G57" s="201"/>
      <c r="H57" s="201"/>
      <c r="I57" s="201"/>
    </row>
    <row r="58" spans="1:2" ht="12.75" customHeight="1">
      <c r="A58" s="23">
        <v>7</v>
      </c>
      <c r="B58" s="23" t="s">
        <v>178</v>
      </c>
    </row>
    <row r="59" ht="12.75" customHeight="1">
      <c r="B59" s="23"/>
    </row>
    <row r="60" spans="2:9" ht="12.75" customHeight="1">
      <c r="B60" s="255" t="s">
        <v>141</v>
      </c>
      <c r="C60" s="256"/>
      <c r="D60" s="256"/>
      <c r="E60" s="256"/>
      <c r="F60" s="256"/>
      <c r="G60" s="256"/>
      <c r="H60" s="256"/>
      <c r="I60" s="256"/>
    </row>
    <row r="61" spans="2:9" ht="12.75" customHeight="1">
      <c r="B61" s="149"/>
      <c r="C61" s="34"/>
      <c r="D61" s="34"/>
      <c r="E61" s="34"/>
      <c r="F61" s="34"/>
      <c r="G61" s="34"/>
      <c r="H61" s="34"/>
      <c r="I61" s="149"/>
    </row>
    <row r="62" spans="1:2" ht="12.75" customHeight="1">
      <c r="A62" s="23">
        <v>8</v>
      </c>
      <c r="B62" s="23" t="s">
        <v>246</v>
      </c>
    </row>
    <row r="63" ht="12.75" customHeight="1">
      <c r="B63" s="23"/>
    </row>
    <row r="64" spans="2:6" ht="12.75" customHeight="1">
      <c r="B64" s="20" t="s">
        <v>115</v>
      </c>
      <c r="F64" s="47"/>
    </row>
    <row r="65" spans="2:9" ht="12.75" customHeight="1">
      <c r="B65" s="149"/>
      <c r="C65" s="34"/>
      <c r="D65" s="34"/>
      <c r="E65" s="34"/>
      <c r="F65" s="34"/>
      <c r="G65" s="34"/>
      <c r="H65" s="34"/>
      <c r="I65" s="155"/>
    </row>
    <row r="66" spans="1:9" ht="12.75" customHeight="1">
      <c r="A66" s="23">
        <v>9</v>
      </c>
      <c r="B66" s="23" t="s">
        <v>179</v>
      </c>
      <c r="C66" s="34"/>
      <c r="D66" s="34"/>
      <c r="E66" s="34"/>
      <c r="F66" s="34"/>
      <c r="G66" s="34"/>
      <c r="H66" s="34"/>
      <c r="I66" s="149"/>
    </row>
    <row r="67" spans="2:9" ht="12.75" customHeight="1">
      <c r="B67" s="23"/>
      <c r="C67" s="34"/>
      <c r="D67" s="34"/>
      <c r="E67" s="34"/>
      <c r="F67" s="34"/>
      <c r="G67" s="34"/>
      <c r="H67" s="34"/>
      <c r="I67" s="149"/>
    </row>
    <row r="68" spans="2:9" ht="12.75" customHeight="1">
      <c r="B68" s="253" t="s">
        <v>194</v>
      </c>
      <c r="C68" s="257"/>
      <c r="D68" s="257"/>
      <c r="E68" s="257"/>
      <c r="F68" s="257"/>
      <c r="G68" s="257"/>
      <c r="H68" s="257"/>
      <c r="I68" s="257"/>
    </row>
    <row r="69" spans="2:9" ht="12.75" customHeight="1">
      <c r="B69" s="257"/>
      <c r="C69" s="257"/>
      <c r="D69" s="257"/>
      <c r="E69" s="257"/>
      <c r="F69" s="257"/>
      <c r="G69" s="257"/>
      <c r="H69" s="257"/>
      <c r="I69" s="257"/>
    </row>
    <row r="70" spans="2:9" ht="12.75" customHeight="1">
      <c r="B70" s="149"/>
      <c r="C70" s="34"/>
      <c r="D70" s="34"/>
      <c r="E70" s="34"/>
      <c r="F70" s="34"/>
      <c r="G70" s="34"/>
      <c r="H70" s="34"/>
      <c r="I70" s="149"/>
    </row>
    <row r="71" spans="1:9" ht="12.75" customHeight="1">
      <c r="A71" s="39">
        <v>10</v>
      </c>
      <c r="B71" s="39" t="s">
        <v>107</v>
      </c>
      <c r="C71" s="34"/>
      <c r="D71" s="34"/>
      <c r="E71" s="34"/>
      <c r="F71" s="34"/>
      <c r="G71" s="34"/>
      <c r="H71" s="34"/>
      <c r="I71" s="34"/>
    </row>
    <row r="72" spans="1:9" ht="12.75" customHeight="1">
      <c r="A72" s="39"/>
      <c r="B72" s="39"/>
      <c r="C72" s="34"/>
      <c r="D72" s="34"/>
      <c r="E72" s="34"/>
      <c r="F72" s="34"/>
      <c r="G72" s="34"/>
      <c r="H72" s="34"/>
      <c r="I72" s="34"/>
    </row>
    <row r="73" spans="2:12" ht="12.75" customHeight="1">
      <c r="B73" s="258" t="s">
        <v>142</v>
      </c>
      <c r="C73" s="259"/>
      <c r="D73" s="259"/>
      <c r="E73" s="259"/>
      <c r="F73" s="259"/>
      <c r="G73" s="259"/>
      <c r="H73" s="259"/>
      <c r="I73" s="259"/>
      <c r="L73" s="185"/>
    </row>
    <row r="74" spans="2:9" ht="12.75" customHeight="1">
      <c r="B74" s="156"/>
      <c r="C74" s="156"/>
      <c r="D74" s="156"/>
      <c r="E74" s="156"/>
      <c r="F74" s="156"/>
      <c r="G74" s="156"/>
      <c r="H74" s="156"/>
      <c r="I74" s="156"/>
    </row>
    <row r="75" spans="1:2" ht="12.75" customHeight="1">
      <c r="A75" s="23">
        <v>11</v>
      </c>
      <c r="B75" s="23" t="s">
        <v>241</v>
      </c>
    </row>
    <row r="76" ht="12.75" customHeight="1">
      <c r="B76" s="23"/>
    </row>
    <row r="77" ht="12.75" customHeight="1">
      <c r="B77" s="23"/>
    </row>
    <row r="78" ht="12.75" customHeight="1">
      <c r="B78" s="23"/>
    </row>
    <row r="79" ht="12.75" customHeight="1">
      <c r="B79" s="23"/>
    </row>
    <row r="80" ht="12.75" customHeight="1">
      <c r="B80" s="23"/>
    </row>
    <row r="81" ht="12.75" customHeight="1">
      <c r="B81" s="23"/>
    </row>
    <row r="82" ht="12.75" customHeight="1">
      <c r="B82" s="23"/>
    </row>
    <row r="83" spans="2:9" ht="12.75" customHeight="1">
      <c r="B83" s="235" t="s">
        <v>132</v>
      </c>
      <c r="C83" s="235"/>
      <c r="D83" s="235"/>
      <c r="E83" s="235"/>
      <c r="F83" s="235"/>
      <c r="G83" s="235"/>
      <c r="H83" s="235"/>
      <c r="I83" s="235"/>
    </row>
    <row r="84" spans="2:9" ht="12.75" customHeight="1">
      <c r="B84" s="235"/>
      <c r="C84" s="235"/>
      <c r="D84" s="235"/>
      <c r="E84" s="235"/>
      <c r="F84" s="235"/>
      <c r="G84" s="235"/>
      <c r="H84" s="235"/>
      <c r="I84" s="235"/>
    </row>
    <row r="85" ht="12.75" customHeight="1">
      <c r="E85" s="20"/>
    </row>
    <row r="86" spans="1:5" ht="12.75" customHeight="1">
      <c r="A86" s="23">
        <v>12</v>
      </c>
      <c r="B86" s="23" t="s">
        <v>216</v>
      </c>
      <c r="E86" s="20"/>
    </row>
    <row r="87" ht="12.75" customHeight="1">
      <c r="E87" s="20"/>
    </row>
    <row r="88" spans="2:9" ht="12.75" customHeight="1">
      <c r="B88" s="254" t="s">
        <v>134</v>
      </c>
      <c r="C88" s="254"/>
      <c r="D88" s="254"/>
      <c r="E88" s="254"/>
      <c r="F88" s="254"/>
      <c r="G88" s="254"/>
      <c r="H88" s="254"/>
      <c r="I88" s="254"/>
    </row>
    <row r="89" spans="5:9" ht="12.75" customHeight="1">
      <c r="E89" s="19"/>
      <c r="G89" s="192" t="s">
        <v>109</v>
      </c>
      <c r="I89" s="192" t="s">
        <v>136</v>
      </c>
    </row>
    <row r="90" spans="3:9" ht="12.75" customHeight="1">
      <c r="C90" s="34"/>
      <c r="D90" s="34"/>
      <c r="E90" s="34"/>
      <c r="F90" s="34"/>
      <c r="G90" s="192" t="s">
        <v>110</v>
      </c>
      <c r="H90" s="34"/>
      <c r="I90" s="192" t="s">
        <v>135</v>
      </c>
    </row>
    <row r="91" spans="2:9" ht="12.75" customHeight="1">
      <c r="B91" s="34"/>
      <c r="C91" s="34"/>
      <c r="D91" s="34"/>
      <c r="E91" s="34"/>
      <c r="F91" s="34"/>
      <c r="G91" s="158" t="s">
        <v>143</v>
      </c>
      <c r="H91" s="236"/>
      <c r="I91" s="158" t="s">
        <v>133</v>
      </c>
    </row>
    <row r="92" spans="2:9" ht="12.75" customHeight="1">
      <c r="B92" s="34"/>
      <c r="C92" s="34"/>
      <c r="D92" s="34"/>
      <c r="E92" s="34"/>
      <c r="F92" s="34"/>
      <c r="G92" s="196" t="s">
        <v>42</v>
      </c>
      <c r="H92" s="34"/>
      <c r="I92" s="196" t="s">
        <v>42</v>
      </c>
    </row>
    <row r="93" spans="2:9" ht="12.75" customHeight="1">
      <c r="B93" s="47" t="s">
        <v>100</v>
      </c>
      <c r="C93" s="237" t="s">
        <v>99</v>
      </c>
      <c r="D93" s="34"/>
      <c r="E93" s="34"/>
      <c r="F93" s="34"/>
      <c r="G93" s="196"/>
      <c r="H93" s="34"/>
      <c r="I93" s="196"/>
    </row>
    <row r="94" spans="3:9" ht="12.75" customHeight="1">
      <c r="C94" s="237" t="s">
        <v>88</v>
      </c>
      <c r="D94" s="34"/>
      <c r="E94" s="34"/>
      <c r="F94" s="34"/>
      <c r="G94" s="238">
        <v>292899</v>
      </c>
      <c r="H94" s="244"/>
      <c r="I94" s="238">
        <v>351763</v>
      </c>
    </row>
    <row r="95" spans="2:9" ht="12.75" customHeight="1">
      <c r="B95" s="47" t="s">
        <v>100</v>
      </c>
      <c r="C95" s="237" t="s">
        <v>87</v>
      </c>
      <c r="D95" s="34"/>
      <c r="E95" s="34"/>
      <c r="F95" s="34"/>
      <c r="G95" s="34"/>
      <c r="H95" s="34"/>
      <c r="I95" s="34"/>
    </row>
    <row r="96" spans="3:9" ht="12.75" customHeight="1">
      <c r="C96" s="237" t="s">
        <v>101</v>
      </c>
      <c r="D96" s="34"/>
      <c r="E96" s="34"/>
      <c r="F96" s="34"/>
      <c r="G96" s="238">
        <v>55934</v>
      </c>
      <c r="H96" s="244"/>
      <c r="I96" s="238">
        <v>14193</v>
      </c>
    </row>
    <row r="97" spans="2:9" ht="12.75" customHeight="1" thickBot="1">
      <c r="B97" s="34"/>
      <c r="C97" s="34"/>
      <c r="D97" s="34"/>
      <c r="E97" s="34"/>
      <c r="F97" s="34"/>
      <c r="G97" s="239">
        <f>SUM(G94:G96)</f>
        <v>348833</v>
      </c>
      <c r="H97" s="34"/>
      <c r="I97" s="239">
        <f>SUM(I94:I96)</f>
        <v>365956</v>
      </c>
    </row>
    <row r="98" spans="2:9" ht="12.75" customHeight="1" thickTop="1">
      <c r="B98" s="34"/>
      <c r="C98" s="34"/>
      <c r="D98" s="34"/>
      <c r="E98" s="34"/>
      <c r="F98" s="34"/>
      <c r="G98" s="34"/>
      <c r="H98" s="34"/>
      <c r="I98" s="34"/>
    </row>
    <row r="99" spans="2:9" ht="12.75" customHeight="1">
      <c r="B99" s="237" t="s">
        <v>89</v>
      </c>
      <c r="C99" s="34"/>
      <c r="D99" s="34"/>
      <c r="E99" s="34"/>
      <c r="F99" s="34"/>
      <c r="G99" s="34"/>
      <c r="H99" s="34"/>
      <c r="I99" s="34"/>
    </row>
    <row r="100" spans="3:9" ht="12.75" customHeight="1">
      <c r="C100" s="34"/>
      <c r="D100" s="34"/>
      <c r="E100" s="34"/>
      <c r="F100" s="34"/>
      <c r="G100" s="34"/>
      <c r="H100" s="34"/>
      <c r="I100" s="34"/>
    </row>
    <row r="101" spans="1:2" ht="12.75" customHeight="1">
      <c r="A101" s="23">
        <v>13</v>
      </c>
      <c r="B101" s="23" t="s">
        <v>217</v>
      </c>
    </row>
    <row r="102" spans="2:12" ht="12.75" customHeight="1">
      <c r="B102" s="23"/>
      <c r="K102" s="14"/>
      <c r="L102" s="14"/>
    </row>
    <row r="103" spans="2:13" ht="12.75" customHeight="1">
      <c r="B103" s="23"/>
      <c r="K103" s="14"/>
      <c r="L103" s="14"/>
      <c r="M103" s="200"/>
    </row>
    <row r="104" spans="2:13" ht="12.75" customHeight="1">
      <c r="B104" s="23"/>
      <c r="K104" s="14"/>
      <c r="L104" s="14"/>
      <c r="M104" s="200"/>
    </row>
    <row r="105" spans="2:13" ht="12.75" customHeight="1">
      <c r="B105" s="23"/>
      <c r="K105" s="14"/>
      <c r="L105" s="14"/>
      <c r="M105" s="200"/>
    </row>
    <row r="106" ht="12.75" customHeight="1">
      <c r="B106" s="23"/>
    </row>
    <row r="107" ht="12.75" customHeight="1">
      <c r="B107" s="23"/>
    </row>
    <row r="108" ht="12.75" customHeight="1">
      <c r="B108" s="23"/>
    </row>
    <row r="109" ht="12.75" customHeight="1">
      <c r="B109" s="23"/>
    </row>
    <row r="110" ht="12.75" customHeight="1">
      <c r="B110" s="23"/>
    </row>
    <row r="111" ht="12.75" customHeight="1">
      <c r="B111" s="23"/>
    </row>
    <row r="112" spans="1:9" ht="12.75" customHeight="1">
      <c r="A112" s="23">
        <v>14</v>
      </c>
      <c r="B112" s="23" t="s">
        <v>247</v>
      </c>
      <c r="F112" s="14"/>
      <c r="G112" s="10"/>
      <c r="H112" s="14"/>
      <c r="I112" s="14"/>
    </row>
    <row r="113" spans="2:9" ht="12.75" customHeight="1">
      <c r="B113" s="23"/>
      <c r="F113" s="14"/>
      <c r="G113" s="10"/>
      <c r="H113" s="14"/>
      <c r="I113" s="14"/>
    </row>
    <row r="114" spans="2:9" ht="12.75" customHeight="1">
      <c r="B114" s="23"/>
      <c r="F114" s="14"/>
      <c r="G114" s="14"/>
      <c r="H114" s="14"/>
      <c r="I114" s="14"/>
    </row>
    <row r="115" spans="2:9" ht="12.75" customHeight="1">
      <c r="B115" s="23"/>
      <c r="F115" s="14"/>
      <c r="G115" s="14"/>
      <c r="H115" s="14"/>
      <c r="I115" s="14"/>
    </row>
    <row r="116" spans="2:9" ht="12.75" customHeight="1">
      <c r="B116" s="23"/>
      <c r="F116" s="14"/>
      <c r="G116" s="14"/>
      <c r="H116" s="14"/>
      <c r="I116" s="14"/>
    </row>
    <row r="117" spans="2:9" ht="12.75" customHeight="1">
      <c r="B117" s="23"/>
      <c r="F117" s="14"/>
      <c r="G117" s="14"/>
      <c r="H117" s="14"/>
      <c r="I117" s="14"/>
    </row>
    <row r="118" spans="2:9" ht="12.75" customHeight="1">
      <c r="B118" s="23"/>
      <c r="F118" s="14"/>
      <c r="G118" s="14"/>
      <c r="H118" s="14"/>
      <c r="I118" s="14"/>
    </row>
    <row r="119" spans="2:9" ht="12.75" customHeight="1">
      <c r="B119" s="23"/>
      <c r="F119" s="14"/>
      <c r="G119" s="14"/>
      <c r="H119" s="14"/>
      <c r="I119" s="14"/>
    </row>
    <row r="120" spans="2:9" ht="12.75" customHeight="1">
      <c r="B120" s="23"/>
      <c r="F120" s="14"/>
      <c r="G120" s="14"/>
      <c r="H120" s="14"/>
      <c r="I120" s="14"/>
    </row>
    <row r="121" spans="2:9" ht="12.75" customHeight="1">
      <c r="B121" s="23"/>
      <c r="F121" s="14"/>
      <c r="G121" s="14"/>
      <c r="H121" s="14"/>
      <c r="I121" s="14"/>
    </row>
    <row r="122" spans="1:2" ht="12.75" customHeight="1">
      <c r="A122" s="23">
        <v>15</v>
      </c>
      <c r="B122" s="23" t="s">
        <v>17</v>
      </c>
    </row>
    <row r="123" spans="2:7" ht="12.75" customHeight="1">
      <c r="B123" s="23"/>
      <c r="G123" s="146"/>
    </row>
    <row r="124" ht="12.75" customHeight="1">
      <c r="B124" s="23"/>
    </row>
    <row r="125" spans="2:9" ht="12.75" customHeight="1">
      <c r="B125" s="34"/>
      <c r="C125" s="34"/>
      <c r="D125" s="34"/>
      <c r="E125" s="34"/>
      <c r="F125" s="34"/>
      <c r="G125" s="34"/>
      <c r="H125" s="34"/>
      <c r="I125" s="34"/>
    </row>
    <row r="126" spans="2:9" ht="12.75" customHeight="1">
      <c r="B126" s="34"/>
      <c r="C126" s="34"/>
      <c r="D126" s="34"/>
      <c r="E126" s="34"/>
      <c r="F126" s="34"/>
      <c r="G126" s="34"/>
      <c r="H126" s="34"/>
      <c r="I126" s="34"/>
    </row>
    <row r="127" spans="1:5" ht="12.75" customHeight="1">
      <c r="A127" s="23">
        <v>16</v>
      </c>
      <c r="B127" s="23" t="s">
        <v>61</v>
      </c>
      <c r="E127" s="20"/>
    </row>
    <row r="128" spans="2:5" ht="12.75" customHeight="1">
      <c r="B128" s="23"/>
      <c r="E128" s="20"/>
    </row>
    <row r="129" spans="2:9" ht="12.75" customHeight="1">
      <c r="B129" s="253" t="s">
        <v>62</v>
      </c>
      <c r="C129" s="253"/>
      <c r="D129" s="253"/>
      <c r="E129" s="253"/>
      <c r="F129" s="253"/>
      <c r="G129" s="253"/>
      <c r="H129" s="253"/>
      <c r="I129" s="253"/>
    </row>
    <row r="130" spans="2:9" ht="12.75" customHeight="1">
      <c r="B130" s="23"/>
      <c r="E130" s="20"/>
      <c r="G130" s="158"/>
      <c r="H130" s="158"/>
      <c r="I130" s="158"/>
    </row>
    <row r="131" spans="1:9" ht="12.75" customHeight="1">
      <c r="A131" s="23">
        <v>17</v>
      </c>
      <c r="B131" s="194" t="s">
        <v>239</v>
      </c>
      <c r="C131" s="150"/>
      <c r="D131" s="150"/>
      <c r="E131" s="150"/>
      <c r="F131" s="150"/>
      <c r="G131" s="150"/>
      <c r="H131" s="150"/>
      <c r="I131" s="150"/>
    </row>
    <row r="132" spans="2:9" ht="12.75" customHeight="1">
      <c r="B132" s="150"/>
      <c r="C132" s="150"/>
      <c r="D132" s="150"/>
      <c r="E132" s="150"/>
      <c r="F132" s="150"/>
      <c r="G132" s="150"/>
      <c r="H132" s="150" t="s">
        <v>31</v>
      </c>
      <c r="I132" s="150"/>
    </row>
    <row r="133" spans="1:9" ht="12.75" customHeight="1">
      <c r="A133" s="159"/>
      <c r="B133" s="23"/>
      <c r="E133" s="20"/>
      <c r="G133" s="195" t="s">
        <v>93</v>
      </c>
      <c r="I133" s="192" t="s">
        <v>109</v>
      </c>
    </row>
    <row r="134" spans="1:9" ht="12.75" customHeight="1">
      <c r="A134" s="159"/>
      <c r="E134" s="20"/>
      <c r="G134" s="196"/>
      <c r="I134" s="192" t="s">
        <v>110</v>
      </c>
    </row>
    <row r="135" spans="1:9" ht="12.75" customHeight="1">
      <c r="A135" s="159"/>
      <c r="E135" s="20"/>
      <c r="G135" s="158" t="str">
        <f>+I135</f>
        <v>30 September 2005</v>
      </c>
      <c r="H135" s="158"/>
      <c r="I135" s="158" t="s">
        <v>143</v>
      </c>
    </row>
    <row r="136" spans="1:9" ht="12.75" customHeight="1">
      <c r="A136" s="159"/>
      <c r="E136" s="20"/>
      <c r="G136" s="196" t="s">
        <v>42</v>
      </c>
      <c r="I136" s="196" t="s">
        <v>42</v>
      </c>
    </row>
    <row r="137" spans="1:9" ht="12.75" customHeight="1">
      <c r="A137" s="159"/>
      <c r="B137" s="20" t="s">
        <v>76</v>
      </c>
      <c r="E137" s="20"/>
      <c r="G137" s="160"/>
      <c r="I137" s="160"/>
    </row>
    <row r="138" spans="1:9" ht="12.75" customHeight="1">
      <c r="A138" s="159"/>
      <c r="B138" s="197" t="s">
        <v>77</v>
      </c>
      <c r="E138" s="20"/>
      <c r="G138" s="73">
        <v>1320</v>
      </c>
      <c r="H138" s="72"/>
      <c r="I138" s="73">
        <v>3361</v>
      </c>
    </row>
    <row r="139" spans="1:9" ht="12.75" customHeight="1">
      <c r="A139" s="159"/>
      <c r="B139" s="197" t="s">
        <v>78</v>
      </c>
      <c r="E139" s="20"/>
      <c r="G139" s="73">
        <v>747</v>
      </c>
      <c r="H139" s="72"/>
      <c r="I139" s="73">
        <v>3032</v>
      </c>
    </row>
    <row r="140" spans="1:9" ht="12.75" customHeight="1">
      <c r="A140" s="159"/>
      <c r="B140" s="197" t="s">
        <v>79</v>
      </c>
      <c r="E140" s="20"/>
      <c r="G140" s="198">
        <v>0</v>
      </c>
      <c r="H140" s="72"/>
      <c r="I140" s="198">
        <v>0</v>
      </c>
    </row>
    <row r="141" spans="1:9" ht="12.75" customHeight="1">
      <c r="A141" s="159"/>
      <c r="E141" s="20"/>
      <c r="G141" s="73">
        <f>SUM(G138:G140)</f>
        <v>2067</v>
      </c>
      <c r="H141" s="72"/>
      <c r="I141" s="73">
        <f>SUM(I138:I140)</f>
        <v>6393</v>
      </c>
    </row>
    <row r="142" spans="1:9" ht="12.75" customHeight="1">
      <c r="A142" s="159"/>
      <c r="B142" s="20" t="s">
        <v>69</v>
      </c>
      <c r="E142" s="20"/>
      <c r="G142" s="198">
        <v>-18</v>
      </c>
      <c r="H142" s="72"/>
      <c r="I142" s="73">
        <v>-279</v>
      </c>
    </row>
    <row r="143" spans="1:9" ht="12.75" customHeight="1" thickBot="1">
      <c r="A143" s="159"/>
      <c r="E143" s="20"/>
      <c r="G143" s="199">
        <f>SUM(G141:G142)</f>
        <v>2049</v>
      </c>
      <c r="H143" s="72"/>
      <c r="I143" s="199">
        <f>SUM(I141:I142)</f>
        <v>6114</v>
      </c>
    </row>
    <row r="144" spans="1:7" ht="12.75" customHeight="1" thickTop="1">
      <c r="A144" s="159"/>
      <c r="E144" s="20"/>
      <c r="G144" s="160"/>
    </row>
    <row r="145" spans="1:9" ht="12.75" customHeight="1">
      <c r="A145" s="159"/>
      <c r="B145" s="161"/>
      <c r="C145" s="161"/>
      <c r="D145" s="161"/>
      <c r="E145" s="161"/>
      <c r="F145" s="161"/>
      <c r="G145" s="161"/>
      <c r="H145" s="161"/>
      <c r="I145" s="161"/>
    </row>
    <row r="146" spans="1:9" ht="12.75" customHeight="1">
      <c r="A146" s="159"/>
      <c r="B146" s="161"/>
      <c r="C146" s="161"/>
      <c r="D146" s="161"/>
      <c r="E146" s="161"/>
      <c r="F146" s="161"/>
      <c r="G146" s="161"/>
      <c r="H146" s="161"/>
      <c r="I146" s="161"/>
    </row>
    <row r="147" spans="1:9" ht="12.75" customHeight="1">
      <c r="A147" s="159"/>
      <c r="B147" s="161"/>
      <c r="C147" s="161"/>
      <c r="D147" s="161"/>
      <c r="E147" s="161"/>
      <c r="F147" s="161"/>
      <c r="G147" s="161"/>
      <c r="H147" s="161"/>
      <c r="I147" s="161"/>
    </row>
    <row r="148" spans="1:9" ht="12.75" customHeight="1">
      <c r="A148" s="159"/>
      <c r="B148" s="161"/>
      <c r="C148" s="161"/>
      <c r="D148" s="161"/>
      <c r="E148" s="161"/>
      <c r="F148" s="161"/>
      <c r="G148" s="161"/>
      <c r="H148" s="161"/>
      <c r="I148" s="161"/>
    </row>
    <row r="149" spans="1:9" ht="12.75" customHeight="1">
      <c r="A149" s="23">
        <v>18</v>
      </c>
      <c r="B149" s="39" t="s">
        <v>94</v>
      </c>
      <c r="C149" s="201"/>
      <c r="D149" s="201"/>
      <c r="E149" s="201"/>
      <c r="F149" s="201"/>
      <c r="G149" s="201"/>
      <c r="H149" s="201"/>
      <c r="I149" s="201"/>
    </row>
    <row r="150" spans="2:9" ht="12.75" customHeight="1">
      <c r="B150" s="154"/>
      <c r="C150" s="154"/>
      <c r="D150" s="154"/>
      <c r="E150" s="154"/>
      <c r="F150" s="154"/>
      <c r="G150" s="154"/>
      <c r="H150" s="154"/>
      <c r="I150" s="154"/>
    </row>
    <row r="151" spans="2:9" ht="12.75" customHeight="1">
      <c r="B151" s="201"/>
      <c r="C151" s="201"/>
      <c r="D151" s="201"/>
      <c r="E151" s="201"/>
      <c r="F151" s="201"/>
      <c r="G151" s="201"/>
      <c r="H151" s="201"/>
      <c r="I151" s="201"/>
    </row>
    <row r="155" spans="1:2" ht="12.75" customHeight="1">
      <c r="A155" s="23">
        <v>19</v>
      </c>
      <c r="B155" s="23" t="s">
        <v>240</v>
      </c>
    </row>
    <row r="157" spans="1:9" ht="12.75" customHeight="1">
      <c r="A157" s="20"/>
      <c r="B157" s="20" t="s">
        <v>27</v>
      </c>
      <c r="C157" s="40" t="s">
        <v>95</v>
      </c>
      <c r="D157" s="40"/>
      <c r="E157" s="202"/>
      <c r="F157" s="202"/>
      <c r="G157" s="202"/>
      <c r="H157" s="202"/>
      <c r="I157" s="202"/>
    </row>
    <row r="158" spans="1:9" ht="12.75" customHeight="1">
      <c r="A158" s="20"/>
      <c r="C158" s="202"/>
      <c r="D158" s="202"/>
      <c r="E158" s="202"/>
      <c r="F158" s="202"/>
      <c r="G158" s="202"/>
      <c r="H158" s="202"/>
      <c r="I158" s="202"/>
    </row>
    <row r="159" spans="1:9" ht="12.75" customHeight="1">
      <c r="A159" s="159"/>
      <c r="B159" s="23"/>
      <c r="G159" s="195" t="s">
        <v>93</v>
      </c>
      <c r="I159" s="192" t="s">
        <v>109</v>
      </c>
    </row>
    <row r="160" spans="1:9" ht="12.75" customHeight="1">
      <c r="A160" s="159"/>
      <c r="E160" s="20"/>
      <c r="G160" s="192"/>
      <c r="I160" s="192" t="s">
        <v>110</v>
      </c>
    </row>
    <row r="161" spans="1:9" ht="12.75" customHeight="1">
      <c r="A161" s="159"/>
      <c r="E161" s="20"/>
      <c r="G161" s="158" t="str">
        <f>+G135</f>
        <v>30 September 2005</v>
      </c>
      <c r="H161" s="158"/>
      <c r="I161" s="158" t="str">
        <f>+I135</f>
        <v>30 September 2005</v>
      </c>
    </row>
    <row r="162" spans="1:9" ht="12.75" customHeight="1">
      <c r="A162" s="159"/>
      <c r="E162" s="20"/>
      <c r="G162" s="203" t="s">
        <v>42</v>
      </c>
      <c r="I162" s="196" t="s">
        <v>42</v>
      </c>
    </row>
    <row r="163" spans="1:9" ht="12.75" customHeight="1" thickBot="1">
      <c r="A163" s="159"/>
      <c r="C163" s="20" t="s">
        <v>96</v>
      </c>
      <c r="E163" s="20"/>
      <c r="G163" s="204">
        <v>0</v>
      </c>
      <c r="H163" s="162"/>
      <c r="I163" s="204">
        <v>0</v>
      </c>
    </row>
    <row r="164" spans="1:9" ht="12.75" customHeight="1" thickBot="1" thickTop="1">
      <c r="A164" s="159"/>
      <c r="C164" s="20" t="s">
        <v>105</v>
      </c>
      <c r="E164" s="20"/>
      <c r="F164" s="21"/>
      <c r="G164" s="205">
        <v>0</v>
      </c>
      <c r="I164" s="205">
        <v>98</v>
      </c>
    </row>
    <row r="165" spans="1:9" ht="12.75" customHeight="1" thickBot="1" thickTop="1">
      <c r="A165" s="159"/>
      <c r="C165" s="20" t="s">
        <v>106</v>
      </c>
      <c r="E165" s="20"/>
      <c r="G165" s="205">
        <v>0</v>
      </c>
      <c r="I165" s="205">
        <v>33</v>
      </c>
    </row>
    <row r="166" ht="12.75" customHeight="1" thickTop="1"/>
    <row r="167" spans="1:3" ht="12.75" customHeight="1">
      <c r="A167" s="20"/>
      <c r="B167" s="20" t="s">
        <v>28</v>
      </c>
      <c r="C167" s="20" t="s">
        <v>144</v>
      </c>
    </row>
    <row r="169" ht="12.75" customHeight="1">
      <c r="F169" s="196" t="s">
        <v>42</v>
      </c>
    </row>
    <row r="170" spans="2:6" ht="12.75">
      <c r="B170" s="20" t="s">
        <v>84</v>
      </c>
      <c r="C170" s="20" t="s">
        <v>83</v>
      </c>
      <c r="F170" s="14">
        <f>3153555/1000</f>
        <v>3153.555</v>
      </c>
    </row>
    <row r="171" spans="2:6" ht="12.75" customHeight="1">
      <c r="B171" s="20" t="s">
        <v>85</v>
      </c>
      <c r="C171" s="20" t="s">
        <v>82</v>
      </c>
      <c r="F171" s="14">
        <f>F170</f>
        <v>3153.555</v>
      </c>
    </row>
    <row r="172" spans="2:6" ht="12.75" customHeight="1">
      <c r="B172" s="20" t="s">
        <v>86</v>
      </c>
      <c r="C172" s="20" t="s">
        <v>81</v>
      </c>
      <c r="F172" s="14">
        <f>2801869/1000</f>
        <v>2801.869</v>
      </c>
    </row>
    <row r="173" spans="6:7" ht="12.75" customHeight="1">
      <c r="F173" s="21"/>
      <c r="G173" s="10"/>
    </row>
    <row r="174" spans="1:9" ht="12.75" customHeight="1">
      <c r="A174" s="23">
        <v>20</v>
      </c>
      <c r="B174" s="39" t="s">
        <v>242</v>
      </c>
      <c r="C174" s="34"/>
      <c r="D174" s="34"/>
      <c r="E174" s="34"/>
      <c r="F174" s="165"/>
      <c r="G174" s="165"/>
      <c r="H174" s="34"/>
      <c r="I174" s="34"/>
    </row>
    <row r="175" spans="6:8" ht="12.75" customHeight="1">
      <c r="F175" s="166"/>
      <c r="G175" s="166"/>
      <c r="H175" s="166"/>
    </row>
    <row r="176" spans="2:8" ht="12.75" customHeight="1">
      <c r="B176" s="40" t="s">
        <v>158</v>
      </c>
      <c r="C176" s="40"/>
      <c r="D176" s="40"/>
      <c r="E176" s="40"/>
      <c r="F176" s="40"/>
      <c r="G176" s="40"/>
      <c r="H176" s="40"/>
    </row>
    <row r="177" spans="2:8" ht="12.75" customHeight="1">
      <c r="B177" s="40"/>
      <c r="C177" s="40"/>
      <c r="D177" s="40"/>
      <c r="E177" s="40"/>
      <c r="F177" s="40"/>
      <c r="G177" s="40"/>
      <c r="H177" s="40"/>
    </row>
    <row r="178" spans="1:2" ht="12.75" customHeight="1">
      <c r="A178" s="23">
        <v>21</v>
      </c>
      <c r="B178" s="23" t="s">
        <v>243</v>
      </c>
    </row>
    <row r="180" spans="1:9" ht="12.75" customHeight="1">
      <c r="A180" s="159"/>
      <c r="E180" s="20"/>
      <c r="G180" s="192" t="s">
        <v>90</v>
      </c>
      <c r="H180" s="159"/>
      <c r="I180" s="46" t="s">
        <v>91</v>
      </c>
    </row>
    <row r="181" spans="1:9" ht="12.75" customHeight="1">
      <c r="A181" s="159"/>
      <c r="E181" s="20"/>
      <c r="G181" s="192" t="s">
        <v>42</v>
      </c>
      <c r="I181" s="192" t="s">
        <v>42</v>
      </c>
    </row>
    <row r="182" spans="1:9" ht="12.75" customHeight="1">
      <c r="A182" s="159"/>
      <c r="B182" s="20" t="s">
        <v>19</v>
      </c>
      <c r="E182" s="20"/>
      <c r="G182" s="160">
        <v>44376</v>
      </c>
      <c r="I182" s="160">
        <v>8597</v>
      </c>
    </row>
    <row r="183" spans="1:9" ht="12.75" customHeight="1">
      <c r="A183" s="159"/>
      <c r="B183" s="20" t="s">
        <v>20</v>
      </c>
      <c r="E183" s="20"/>
      <c r="G183" s="160">
        <v>22644</v>
      </c>
      <c r="I183" s="160">
        <v>791</v>
      </c>
    </row>
    <row r="184" spans="1:9" ht="12.75" customHeight="1" thickBot="1">
      <c r="A184" s="159"/>
      <c r="E184" s="20"/>
      <c r="G184" s="193">
        <f>SUM(G182:G183)</f>
        <v>67020</v>
      </c>
      <c r="I184" s="193">
        <f>SUM(I182:I183)</f>
        <v>9388</v>
      </c>
    </row>
    <row r="185" spans="1:7" ht="12.75" customHeight="1" thickTop="1">
      <c r="A185" s="159"/>
      <c r="E185" s="20"/>
      <c r="G185" s="160"/>
    </row>
    <row r="186" spans="1:7" ht="12.75" customHeight="1">
      <c r="A186" s="159"/>
      <c r="B186" s="20" t="s">
        <v>70</v>
      </c>
      <c r="E186" s="20"/>
      <c r="G186" s="160"/>
    </row>
    <row r="187" spans="1:7" ht="12.75" customHeight="1">
      <c r="A187" s="159"/>
      <c r="E187" s="20"/>
      <c r="G187" s="160"/>
    </row>
    <row r="188" spans="1:7" ht="12.75" customHeight="1">
      <c r="A188" s="159"/>
      <c r="B188" s="20" t="s">
        <v>117</v>
      </c>
      <c r="E188" s="20"/>
      <c r="G188" s="157">
        <v>4779</v>
      </c>
    </row>
    <row r="189" spans="1:7" ht="12.75" customHeight="1">
      <c r="A189" s="159"/>
      <c r="B189" s="187" t="s">
        <v>116</v>
      </c>
      <c r="C189" s="187"/>
      <c r="D189" s="187"/>
      <c r="E189" s="187"/>
      <c r="F189" s="187"/>
      <c r="G189" s="188">
        <v>2774</v>
      </c>
    </row>
    <row r="190" spans="1:7" ht="12.75" customHeight="1">
      <c r="A190" s="159"/>
      <c r="B190" s="187"/>
      <c r="C190" s="187"/>
      <c r="D190" s="187"/>
      <c r="E190" s="187"/>
      <c r="F190" s="187"/>
      <c r="G190" s="188"/>
    </row>
    <row r="191" spans="1:7" ht="12.75" customHeight="1">
      <c r="A191" s="159"/>
      <c r="E191" s="20"/>
      <c r="G191" s="157"/>
    </row>
    <row r="192" spans="1:7" ht="12.75" customHeight="1">
      <c r="A192" s="23">
        <v>22</v>
      </c>
      <c r="B192" s="23" t="s">
        <v>244</v>
      </c>
      <c r="G192" s="162"/>
    </row>
    <row r="193" ht="12.75" customHeight="1">
      <c r="A193" s="20"/>
    </row>
    <row r="194" spans="1:7" ht="12.75" customHeight="1">
      <c r="A194" s="20"/>
      <c r="B194" s="20" t="s">
        <v>127</v>
      </c>
      <c r="G194" s="162"/>
    </row>
    <row r="195" spans="1:8" ht="12.75" customHeight="1">
      <c r="A195" s="20"/>
      <c r="C195" s="24"/>
      <c r="D195" s="38"/>
      <c r="E195" s="230"/>
      <c r="F195" s="230"/>
      <c r="G195" s="231"/>
      <c r="H195" s="231"/>
    </row>
    <row r="196" spans="1:2" ht="12.75" customHeight="1">
      <c r="A196" s="23">
        <v>23</v>
      </c>
      <c r="B196" s="23" t="s">
        <v>245</v>
      </c>
    </row>
    <row r="198" spans="1:13" ht="12.75" customHeight="1">
      <c r="A198" s="20"/>
      <c r="B198" s="253" t="s">
        <v>98</v>
      </c>
      <c r="C198" s="253"/>
      <c r="D198" s="253"/>
      <c r="E198" s="253"/>
      <c r="F198" s="253"/>
      <c r="G198" s="253"/>
      <c r="H198" s="253"/>
      <c r="I198" s="253"/>
      <c r="K198" s="253"/>
      <c r="L198" s="253"/>
      <c r="M198" s="253"/>
    </row>
    <row r="200" spans="1:5" ht="12.75" customHeight="1">
      <c r="A200" s="23">
        <v>24</v>
      </c>
      <c r="B200" s="23" t="s">
        <v>29</v>
      </c>
      <c r="C200" s="14"/>
      <c r="D200" s="14"/>
      <c r="E200" s="20"/>
    </row>
    <row r="201" spans="2:5" ht="12.75" customHeight="1">
      <c r="B201" s="23"/>
      <c r="C201" s="14"/>
      <c r="D201" s="14"/>
      <c r="E201" s="20"/>
    </row>
    <row r="202" spans="3:5" ht="12.75" customHeight="1">
      <c r="C202" s="14"/>
      <c r="D202" s="14"/>
      <c r="E202" s="20"/>
    </row>
    <row r="203" spans="3:5" ht="12.75" customHeight="1">
      <c r="C203" s="14"/>
      <c r="D203" s="14"/>
      <c r="E203" s="20"/>
    </row>
    <row r="204" spans="3:5" ht="12.75" customHeight="1">
      <c r="C204" s="14"/>
      <c r="D204" s="14"/>
      <c r="E204" s="20"/>
    </row>
    <row r="205" spans="1:5" ht="12.75" customHeight="1">
      <c r="A205" s="23">
        <v>25</v>
      </c>
      <c r="B205" s="23" t="s">
        <v>108</v>
      </c>
      <c r="C205" s="14"/>
      <c r="D205" s="14"/>
      <c r="E205" s="20"/>
    </row>
    <row r="206" spans="2:5" ht="12.75" customHeight="1">
      <c r="B206" s="23"/>
      <c r="C206" s="14"/>
      <c r="D206" s="14"/>
      <c r="E206" s="20"/>
    </row>
    <row r="207" spans="2:9" ht="12.75" customHeight="1">
      <c r="B207" s="20" t="s">
        <v>27</v>
      </c>
      <c r="C207" s="14"/>
      <c r="D207" s="14"/>
      <c r="E207" s="20"/>
      <c r="F207" s="252" t="s">
        <v>203</v>
      </c>
      <c r="G207" s="252"/>
      <c r="H207" s="252" t="s">
        <v>204</v>
      </c>
      <c r="I207" s="252"/>
    </row>
    <row r="208" spans="2:9" ht="12.75" customHeight="1">
      <c r="B208" s="23"/>
      <c r="C208" s="14"/>
      <c r="D208" s="14"/>
      <c r="E208" s="20"/>
      <c r="F208" s="189" t="s">
        <v>12</v>
      </c>
      <c r="G208" s="189" t="s">
        <v>148</v>
      </c>
      <c r="H208" s="189" t="s">
        <v>12</v>
      </c>
      <c r="I208" s="189" t="s">
        <v>148</v>
      </c>
    </row>
    <row r="209" spans="2:5" ht="12.75" customHeight="1">
      <c r="B209" s="23"/>
      <c r="C209" s="14"/>
      <c r="D209" s="14"/>
      <c r="E209" s="20"/>
    </row>
    <row r="210" spans="3:9" ht="12.75" customHeight="1">
      <c r="C210" s="14" t="s">
        <v>180</v>
      </c>
      <c r="D210" s="14"/>
      <c r="E210" s="20"/>
      <c r="F210" s="227"/>
      <c r="G210" s="10"/>
      <c r="H210" s="10"/>
      <c r="I210" s="10"/>
    </row>
    <row r="211" spans="3:9" ht="12.75" customHeight="1">
      <c r="C211" s="14"/>
      <c r="D211" s="14"/>
      <c r="E211" s="20"/>
      <c r="F211" s="10"/>
      <c r="G211" s="10"/>
      <c r="H211" s="10"/>
      <c r="I211" s="10"/>
    </row>
    <row r="212" spans="3:9" ht="12.75" customHeight="1" thickBot="1">
      <c r="C212" s="14" t="s">
        <v>199</v>
      </c>
      <c r="D212" s="14"/>
      <c r="E212" s="20"/>
      <c r="F212" s="190">
        <v>1697</v>
      </c>
      <c r="G212" s="190">
        <v>1053</v>
      </c>
      <c r="H212" s="190">
        <v>2865</v>
      </c>
      <c r="I212" s="190">
        <v>2728</v>
      </c>
    </row>
    <row r="213" spans="3:9" ht="12.75" customHeight="1" thickTop="1">
      <c r="C213" s="14"/>
      <c r="D213" s="14"/>
      <c r="E213" s="20"/>
      <c r="F213" s="14"/>
      <c r="G213" s="14"/>
      <c r="H213" s="14"/>
      <c r="I213" s="14"/>
    </row>
    <row r="214" spans="3:9" ht="12.75" customHeight="1">
      <c r="C214" s="14" t="s">
        <v>195</v>
      </c>
      <c r="D214" s="14"/>
      <c r="E214" s="20"/>
      <c r="F214" s="14"/>
      <c r="G214" s="14"/>
      <c r="H214" s="14"/>
      <c r="I214" s="14"/>
    </row>
    <row r="215" spans="3:9" ht="12.75" customHeight="1">
      <c r="C215" s="14" t="s">
        <v>200</v>
      </c>
      <c r="D215" s="14"/>
      <c r="E215" s="20"/>
      <c r="F215" s="14">
        <v>142150</v>
      </c>
      <c r="G215" s="14">
        <v>142150</v>
      </c>
      <c r="H215" s="14">
        <v>142150</v>
      </c>
      <c r="I215" s="14">
        <v>142150</v>
      </c>
    </row>
    <row r="216" spans="3:9" ht="12.75" customHeight="1">
      <c r="C216" s="14" t="s">
        <v>126</v>
      </c>
      <c r="D216" s="14"/>
      <c r="E216" s="20"/>
      <c r="F216" s="22">
        <v>-4778</v>
      </c>
      <c r="G216" s="22">
        <v>0</v>
      </c>
      <c r="H216" s="22">
        <f>F216</f>
        <v>-4778</v>
      </c>
      <c r="I216" s="22">
        <v>0</v>
      </c>
    </row>
    <row r="217" spans="3:9" ht="12.75" customHeight="1" thickBot="1">
      <c r="C217" s="14"/>
      <c r="D217" s="14"/>
      <c r="E217" s="20"/>
      <c r="F217" s="190">
        <f>+F215+F216</f>
        <v>137372</v>
      </c>
      <c r="G217" s="190">
        <f>+G215+G216</f>
        <v>142150</v>
      </c>
      <c r="H217" s="190">
        <f>+H215+H216</f>
        <v>137372</v>
      </c>
      <c r="I217" s="190">
        <f>+I215+I216</f>
        <v>142150</v>
      </c>
    </row>
    <row r="218" spans="3:9" ht="12.75" customHeight="1" thickTop="1">
      <c r="C218" s="14"/>
      <c r="D218" s="14"/>
      <c r="E218" s="20"/>
      <c r="F218" s="14"/>
      <c r="G218" s="14"/>
      <c r="H218" s="14"/>
      <c r="I218" s="14"/>
    </row>
    <row r="219" spans="3:9" ht="12.75" customHeight="1">
      <c r="C219" s="14" t="s">
        <v>181</v>
      </c>
      <c r="D219" s="14"/>
      <c r="E219" s="20"/>
      <c r="F219" s="10">
        <f>(F212/F217)*100</f>
        <v>1.2353317997845268</v>
      </c>
      <c r="G219" s="10">
        <f>(G212/G217)*100</f>
        <v>0.7407667956384101</v>
      </c>
      <c r="H219" s="10">
        <f>(H212/H217)*100</f>
        <v>2.0855778470139477</v>
      </c>
      <c r="I219" s="10">
        <f>(I212/I217)*100</f>
        <v>1.9190995427365458</v>
      </c>
    </row>
    <row r="220" spans="3:9" ht="12.75" customHeight="1">
      <c r="C220" s="14"/>
      <c r="D220" s="14"/>
      <c r="E220" s="20"/>
      <c r="G220" s="14"/>
      <c r="I220" s="14"/>
    </row>
    <row r="221" spans="2:9" ht="12.75" customHeight="1">
      <c r="B221" s="20" t="s">
        <v>28</v>
      </c>
      <c r="C221" s="14"/>
      <c r="D221" s="14"/>
      <c r="E221" s="20"/>
      <c r="F221" s="252" t="s">
        <v>203</v>
      </c>
      <c r="G221" s="252"/>
      <c r="H221" s="252" t="s">
        <v>204</v>
      </c>
      <c r="I221" s="252"/>
    </row>
    <row r="222" spans="2:9" ht="12.75" customHeight="1">
      <c r="B222" s="23"/>
      <c r="C222" s="14"/>
      <c r="D222" s="14"/>
      <c r="E222" s="20"/>
      <c r="F222" s="189" t="s">
        <v>12</v>
      </c>
      <c r="G222" s="189" t="s">
        <v>148</v>
      </c>
      <c r="H222" s="189" t="s">
        <v>12</v>
      </c>
      <c r="I222" s="189" t="s">
        <v>148</v>
      </c>
    </row>
    <row r="223" spans="2:9" ht="12.75" customHeight="1">
      <c r="B223" s="23"/>
      <c r="C223" s="14"/>
      <c r="D223" s="14"/>
      <c r="E223" s="20"/>
      <c r="G223" s="14"/>
      <c r="I223" s="14"/>
    </row>
    <row r="224" spans="3:9" ht="12.75" customHeight="1">
      <c r="C224" s="14" t="s">
        <v>182</v>
      </c>
      <c r="D224" s="14"/>
      <c r="E224" s="20"/>
      <c r="F224" s="14"/>
      <c r="G224" s="14"/>
      <c r="H224" s="14"/>
      <c r="I224" s="14"/>
    </row>
    <row r="225" spans="3:9" ht="12.75" customHeight="1">
      <c r="C225" s="14"/>
      <c r="D225" s="14"/>
      <c r="E225" s="20"/>
      <c r="F225" s="14"/>
      <c r="G225" s="14"/>
      <c r="H225" s="14"/>
      <c r="I225" s="14"/>
    </row>
    <row r="226" spans="2:9" ht="12.75" customHeight="1" thickBot="1">
      <c r="B226" s="23"/>
      <c r="C226" s="14" t="s">
        <v>199</v>
      </c>
      <c r="D226" s="14"/>
      <c r="E226" s="20"/>
      <c r="F226" s="190">
        <f>F212</f>
        <v>1697</v>
      </c>
      <c r="G226" s="190">
        <f>G212</f>
        <v>1053</v>
      </c>
      <c r="H226" s="190">
        <f>H212</f>
        <v>2865</v>
      </c>
      <c r="I226" s="190">
        <f>I212</f>
        <v>2728</v>
      </c>
    </row>
    <row r="227" spans="2:9" ht="12.75" customHeight="1" thickTop="1">
      <c r="B227" s="23"/>
      <c r="C227" s="14"/>
      <c r="D227" s="14"/>
      <c r="E227" s="20"/>
      <c r="F227" s="14"/>
      <c r="G227" s="14"/>
      <c r="H227" s="14"/>
      <c r="I227" s="14"/>
    </row>
    <row r="228" spans="2:9" ht="12.75" customHeight="1">
      <c r="B228" s="23"/>
      <c r="C228" s="14" t="s">
        <v>195</v>
      </c>
      <c r="D228" s="14"/>
      <c r="E228" s="20"/>
      <c r="F228" s="14"/>
      <c r="G228" s="14"/>
      <c r="H228" s="14"/>
      <c r="I228" s="14"/>
    </row>
    <row r="229" spans="2:9" ht="12.75" customHeight="1">
      <c r="B229" s="23"/>
      <c r="C229" s="14" t="s">
        <v>200</v>
      </c>
      <c r="D229" s="14"/>
      <c r="E229" s="20"/>
      <c r="F229" s="14">
        <f>+F217</f>
        <v>137372</v>
      </c>
      <c r="G229" s="14">
        <f>+G217</f>
        <v>142150</v>
      </c>
      <c r="H229" s="14">
        <f>+H217</f>
        <v>137372</v>
      </c>
      <c r="I229" s="14">
        <f>+I217</f>
        <v>142150</v>
      </c>
    </row>
    <row r="230" spans="2:9" ht="12.75" customHeight="1">
      <c r="B230" s="23"/>
      <c r="C230" s="14"/>
      <c r="D230" s="14"/>
      <c r="E230" s="20"/>
      <c r="F230" s="14"/>
      <c r="G230" s="14"/>
      <c r="H230" s="14"/>
      <c r="I230" s="14"/>
    </row>
    <row r="231" spans="2:9" ht="12.75" customHeight="1">
      <c r="B231" s="23"/>
      <c r="C231" s="14" t="s">
        <v>196</v>
      </c>
      <c r="D231" s="14"/>
      <c r="E231" s="20"/>
      <c r="F231" s="14"/>
      <c r="G231" s="14"/>
      <c r="H231" s="14"/>
      <c r="I231" s="14"/>
    </row>
    <row r="232" spans="2:9" ht="12.75" customHeight="1">
      <c r="B232" s="23"/>
      <c r="C232" s="191" t="s">
        <v>197</v>
      </c>
      <c r="D232" s="191"/>
      <c r="E232" s="20"/>
      <c r="F232" s="14">
        <v>0</v>
      </c>
      <c r="G232" s="14">
        <v>0</v>
      </c>
      <c r="H232" s="14">
        <v>0</v>
      </c>
      <c r="I232" s="14">
        <v>0</v>
      </c>
    </row>
    <row r="233" spans="2:9" ht="12.75" customHeight="1">
      <c r="B233" s="23"/>
      <c r="C233" s="191" t="s">
        <v>198</v>
      </c>
      <c r="D233" s="191"/>
      <c r="E233" s="20"/>
      <c r="F233" s="22">
        <v>0</v>
      </c>
      <c r="G233" s="22">
        <v>0</v>
      </c>
      <c r="H233" s="22">
        <v>0</v>
      </c>
      <c r="I233" s="22">
        <v>0</v>
      </c>
    </row>
    <row r="234" spans="2:9" ht="12.75" customHeight="1">
      <c r="B234" s="23"/>
      <c r="C234" s="14" t="s">
        <v>195</v>
      </c>
      <c r="D234" s="14"/>
      <c r="E234" s="20"/>
      <c r="F234" s="14"/>
      <c r="G234" s="14"/>
      <c r="H234" s="14"/>
      <c r="I234" s="14"/>
    </row>
    <row r="235" spans="2:9" ht="12.75" customHeight="1">
      <c r="B235" s="23"/>
      <c r="C235" s="14" t="s">
        <v>214</v>
      </c>
      <c r="D235" s="14"/>
      <c r="E235" s="20"/>
      <c r="F235" s="14"/>
      <c r="G235" s="14"/>
      <c r="H235" s="14"/>
      <c r="I235" s="14"/>
    </row>
    <row r="236" spans="2:9" ht="12.75" customHeight="1" thickBot="1">
      <c r="B236" s="23"/>
      <c r="C236" s="14" t="s">
        <v>215</v>
      </c>
      <c r="D236" s="14"/>
      <c r="E236" s="20"/>
      <c r="F236" s="190">
        <f>SUM(F229:F233)</f>
        <v>137372</v>
      </c>
      <c r="G236" s="190">
        <f>SUM(G229:G233)</f>
        <v>142150</v>
      </c>
      <c r="H236" s="190">
        <f>SUM(H229:H233)</f>
        <v>137372</v>
      </c>
      <c r="I236" s="190">
        <f>SUM(I229:I233)</f>
        <v>142150</v>
      </c>
    </row>
    <row r="237" spans="2:9" ht="12.75" customHeight="1" thickTop="1">
      <c r="B237" s="23"/>
      <c r="C237" s="14"/>
      <c r="D237" s="14"/>
      <c r="E237" s="20"/>
      <c r="F237" s="10"/>
      <c r="G237" s="10"/>
      <c r="H237" s="10"/>
      <c r="I237" s="10"/>
    </row>
    <row r="238" spans="2:9" ht="12.75" customHeight="1">
      <c r="B238" s="23"/>
      <c r="C238" s="14" t="s">
        <v>183</v>
      </c>
      <c r="D238" s="14"/>
      <c r="E238" s="20"/>
      <c r="F238" s="10">
        <f>(F226/F236)*100</f>
        <v>1.2353317997845268</v>
      </c>
      <c r="G238" s="10">
        <f>(G226/G236)*100</f>
        <v>0.7407667956384101</v>
      </c>
      <c r="H238" s="10">
        <f>(H226/H236)*100</f>
        <v>2.0855778470139477</v>
      </c>
      <c r="I238" s="10">
        <f>(I226/I236)*100</f>
        <v>1.9190995427365458</v>
      </c>
    </row>
    <row r="239" spans="2:8" ht="12.75" customHeight="1">
      <c r="B239" s="149"/>
      <c r="C239" s="34"/>
      <c r="D239" s="34"/>
      <c r="E239" s="34"/>
      <c r="F239" s="34"/>
      <c r="H239" s="149"/>
    </row>
    <row r="240" spans="1:11" ht="12.75" customHeight="1">
      <c r="A240" s="159"/>
      <c r="B240" s="20" t="s">
        <v>49</v>
      </c>
      <c r="C240" s="150"/>
      <c r="D240" s="150"/>
      <c r="E240" s="153"/>
      <c r="F240" s="150"/>
      <c r="G240" s="34"/>
      <c r="H240" s="150"/>
      <c r="J240" s="150"/>
      <c r="K240" s="150"/>
    </row>
    <row r="241" spans="1:11" ht="12.75" customHeight="1">
      <c r="A241" s="20"/>
      <c r="B241" s="150"/>
      <c r="C241" s="150"/>
      <c r="D241" s="150"/>
      <c r="E241" s="153"/>
      <c r="F241" s="150"/>
      <c r="G241" s="150"/>
      <c r="H241" s="150"/>
      <c r="I241" s="150"/>
      <c r="J241" s="150"/>
      <c r="K241" s="150"/>
    </row>
    <row r="242" spans="2:9" ht="12.75" customHeight="1">
      <c r="B242" s="20" t="s">
        <v>50</v>
      </c>
      <c r="G242" s="150"/>
      <c r="I242" s="150"/>
    </row>
    <row r="243" ht="12.75" customHeight="1">
      <c r="B243" s="20" t="s">
        <v>51</v>
      </c>
    </row>
  </sheetData>
  <mergeCells count="17">
    <mergeCell ref="B43:C47"/>
    <mergeCell ref="B48:C48"/>
    <mergeCell ref="B49:C49"/>
    <mergeCell ref="B51:C51"/>
    <mergeCell ref="B50:C50"/>
    <mergeCell ref="K198:M198"/>
    <mergeCell ref="F207:G207"/>
    <mergeCell ref="H207:I207"/>
    <mergeCell ref="B60:I60"/>
    <mergeCell ref="B68:I69"/>
    <mergeCell ref="B129:I129"/>
    <mergeCell ref="B73:I73"/>
    <mergeCell ref="F221:G221"/>
    <mergeCell ref="H221:I221"/>
    <mergeCell ref="B54:I56"/>
    <mergeCell ref="B198:I198"/>
    <mergeCell ref="B88:I88"/>
  </mergeCells>
  <printOptions/>
  <pageMargins left="0.83" right="0.28" top="0.5" bottom="0.25" header="0" footer="0"/>
  <pageSetup horizontalDpi="600" verticalDpi="600" orientation="portrait" paperSize="9" scale="85" r:id="rId2"/>
  <rowBreaks count="3" manualBreakCount="3">
    <brk id="64" max="8" man="1"/>
    <brk id="130" max="8" man="1"/>
    <brk id="191"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tabSelected="1" workbookViewId="0" topLeftCell="A1">
      <pane xSplit="2" ySplit="8" topLeftCell="C12" activePane="bottomRight" state="frozen"/>
      <selection pane="topLeft" activeCell="H33" sqref="H33"/>
      <selection pane="topRight" activeCell="H33" sqref="H33"/>
      <selection pane="bottomLeft" activeCell="H33" sqref="H33"/>
      <selection pane="bottomRight" activeCell="C17" sqref="C14:C17"/>
    </sheetView>
  </sheetViews>
  <sheetFormatPr defaultColWidth="9.00390625" defaultRowHeight="13.5" customHeight="1"/>
  <cols>
    <col min="1" max="1" width="3.25390625" style="4" customWidth="1"/>
    <col min="2" max="2" width="34.375" style="4" customWidth="1"/>
    <col min="3" max="7" width="13.625" style="4" customWidth="1"/>
    <col min="8" max="8" width="14.50390625" style="4" customWidth="1"/>
    <col min="9" max="9" width="13.625" style="4" customWidth="1"/>
    <col min="10" max="10" width="12.375" style="4" bestFit="1" customWidth="1"/>
    <col min="11" max="16384" width="9.00390625" style="4" customWidth="1"/>
  </cols>
  <sheetData>
    <row r="1" spans="1:2" ht="13.5" customHeight="1">
      <c r="A1" s="50">
        <v>8</v>
      </c>
      <c r="B1" s="13" t="s">
        <v>246</v>
      </c>
    </row>
    <row r="2" spans="1:2" ht="13.5" customHeight="1">
      <c r="A2" s="49"/>
      <c r="B2" s="13"/>
    </row>
    <row r="3" spans="1:2" ht="13.5" customHeight="1">
      <c r="A3" s="49"/>
      <c r="B3" s="4" t="s">
        <v>129</v>
      </c>
    </row>
    <row r="4" ht="13.5" customHeight="1">
      <c r="A4" s="13"/>
    </row>
    <row r="5" spans="1:2" ht="13.5" customHeight="1">
      <c r="A5" s="13"/>
      <c r="B5" s="13" t="s">
        <v>92</v>
      </c>
    </row>
    <row r="6" spans="3:9" s="13" customFormat="1" ht="13.5" customHeight="1">
      <c r="C6" s="245" t="s">
        <v>41</v>
      </c>
      <c r="D6" s="245" t="s">
        <v>39</v>
      </c>
      <c r="E6" s="245" t="s">
        <v>40</v>
      </c>
      <c r="F6" s="245" t="s">
        <v>102</v>
      </c>
      <c r="G6" s="245" t="s">
        <v>146</v>
      </c>
      <c r="H6" s="245" t="s">
        <v>218</v>
      </c>
      <c r="I6" s="245" t="s">
        <v>219</v>
      </c>
    </row>
    <row r="7" spans="3:9" s="13" customFormat="1" ht="13.5" customHeight="1">
      <c r="C7" s="245"/>
      <c r="D7" s="245"/>
      <c r="E7" s="245"/>
      <c r="F7" s="245"/>
      <c r="G7" s="245"/>
      <c r="H7" s="245"/>
      <c r="I7" s="245"/>
    </row>
    <row r="8" spans="3:9" s="13" customFormat="1" ht="13.5" customHeight="1">
      <c r="C8" s="18" t="s">
        <v>21</v>
      </c>
      <c r="D8" s="18" t="s">
        <v>21</v>
      </c>
      <c r="E8" s="18" t="s">
        <v>21</v>
      </c>
      <c r="F8" s="18" t="s">
        <v>21</v>
      </c>
      <c r="G8" s="18" t="s">
        <v>21</v>
      </c>
      <c r="H8" s="18" t="s">
        <v>21</v>
      </c>
      <c r="I8" s="18" t="s">
        <v>21</v>
      </c>
    </row>
    <row r="9" spans="3:9" s="13" customFormat="1" ht="13.5" customHeight="1">
      <c r="C9" s="18"/>
      <c r="D9" s="18"/>
      <c r="E9" s="18"/>
      <c r="F9" s="18"/>
      <c r="G9" s="18"/>
      <c r="H9" s="18"/>
      <c r="I9" s="18"/>
    </row>
    <row r="10" spans="2:9" ht="13.5" customHeight="1">
      <c r="B10" s="13" t="s">
        <v>220</v>
      </c>
      <c r="C10" s="4">
        <v>142350253.76</v>
      </c>
      <c r="D10" s="4">
        <v>39512554.9</v>
      </c>
      <c r="E10" s="4">
        <v>15638065.82</v>
      </c>
      <c r="F10" s="4">
        <v>8973160.95</v>
      </c>
      <c r="G10" s="4">
        <v>1718733.96</v>
      </c>
      <c r="I10" s="4">
        <f>SUM(C10:H10)</f>
        <v>208192769.39</v>
      </c>
    </row>
    <row r="11" ht="13.5" customHeight="1">
      <c r="J11" s="1"/>
    </row>
    <row r="12" ht="13.5" customHeight="1">
      <c r="B12" s="13" t="s">
        <v>221</v>
      </c>
    </row>
    <row r="13" spans="2:11" ht="13.5" customHeight="1">
      <c r="B13" s="1" t="s">
        <v>237</v>
      </c>
      <c r="C13" s="4">
        <v>3697475.66</v>
      </c>
      <c r="D13" s="4">
        <v>10793421.84</v>
      </c>
      <c r="E13" s="4">
        <v>-115747.31</v>
      </c>
      <c r="F13" s="4">
        <v>1272569.94</v>
      </c>
      <c r="G13" s="4">
        <v>900596.62</v>
      </c>
      <c r="H13" s="4">
        <v>-2673077.16</v>
      </c>
      <c r="I13" s="4">
        <f>SUM(C13:H13)</f>
        <v>13875239.589999998</v>
      </c>
      <c r="J13" s="123"/>
      <c r="K13" s="1"/>
    </row>
    <row r="14" spans="2:9" ht="13.5" customHeight="1">
      <c r="B14" s="1" t="s">
        <v>37</v>
      </c>
      <c r="I14" s="4">
        <v>-2927489.33</v>
      </c>
    </row>
    <row r="15" spans="2:9" ht="13.5" customHeight="1">
      <c r="B15" s="1" t="s">
        <v>72</v>
      </c>
      <c r="E15" s="4">
        <v>-768.86</v>
      </c>
      <c r="I15" s="4">
        <v>-768.86</v>
      </c>
    </row>
    <row r="16" spans="2:9" ht="13.5" customHeight="1">
      <c r="B16" s="1" t="s">
        <v>222</v>
      </c>
      <c r="I16" s="26">
        <v>-6113752.7</v>
      </c>
    </row>
    <row r="17" spans="2:9" ht="13.5" customHeight="1">
      <c r="B17" s="1" t="s">
        <v>103</v>
      </c>
      <c r="I17" s="5">
        <f>SUM(I13:I16)</f>
        <v>4833228.699999998</v>
      </c>
    </row>
    <row r="18" spans="2:9" ht="13.5" customHeight="1">
      <c r="B18" s="1" t="s">
        <v>22</v>
      </c>
      <c r="I18" s="26">
        <v>-1968200.44</v>
      </c>
    </row>
    <row r="19" spans="2:9" ht="13.5" customHeight="1" thickBot="1">
      <c r="B19" s="1" t="s">
        <v>104</v>
      </c>
      <c r="I19" s="135">
        <f>+I17+I18</f>
        <v>2865028.2599999984</v>
      </c>
    </row>
    <row r="21" ht="13.5" customHeight="1">
      <c r="H21" s="4" t="s">
        <v>31</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Tai Li Ching</cp:lastModifiedBy>
  <cp:lastPrinted>2005-11-29T22:52:27Z</cp:lastPrinted>
  <dcterms:created xsi:type="dcterms:W3CDTF">1998-04-16T02:45:35Z</dcterms:created>
  <dcterms:modified xsi:type="dcterms:W3CDTF">2005-11-29T23:23:41Z</dcterms:modified>
  <cp:category/>
  <cp:version/>
  <cp:contentType/>
  <cp:contentStatus/>
</cp:coreProperties>
</file>